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1.13\共有フォルダ\下水道課\管理担当\佐賀県、協会等調査、アンケート\市町村課\公営企業　経営比較分析表20160122\0210修正依頼\回答(0216修正)\"/>
    </mc:Choice>
  </mc:AlternateContent>
  <workbookProtection workbookPassword="B501" lockStructure="1"/>
  <bookViews>
    <workbookView xWindow="0" yWindow="0" windowWidth="19200" windowHeight="8250"/>
  </bookViews>
  <sheets>
    <sheet name="法非適用_下水道事業" sheetId="4" r:id="rId1"/>
    <sheet name="データ" sheetId="5" state="hidden" r:id="rId2"/>
  </sheets>
  <calcPr calcId="152511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BB10" i="4" s="1"/>
  <c r="V6" i="5"/>
  <c r="U6" i="5"/>
  <c r="T6" i="5"/>
  <c r="BB8" i="4" s="1"/>
  <c r="S6" i="5"/>
  <c r="AT8" i="4" s="1"/>
  <c r="R6" i="5"/>
  <c r="Q6" i="5"/>
  <c r="P6" i="5"/>
  <c r="W10" i="4" s="1"/>
  <c r="O6" i="5"/>
  <c r="P10" i="4" s="1"/>
  <c r="N6" i="5"/>
  <c r="M6" i="5"/>
  <c r="L6" i="5"/>
  <c r="K6" i="5"/>
  <c r="P8" i="4" s="1"/>
  <c r="J6" i="5"/>
  <c r="I6" i="5"/>
  <c r="H6" i="5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T10" i="4"/>
  <c r="AL10" i="4"/>
  <c r="AD10" i="4"/>
  <c r="I10" i="4"/>
  <c r="B10" i="4"/>
  <c r="AL8" i="4"/>
  <c r="W8" i="4"/>
  <c r="I8" i="4"/>
  <c r="B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<sst xmlns="http://schemas.openxmlformats.org/spreadsheetml/2006/main" count="221" uniqueCount="110">
  <si>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</si>
  <si>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</si>
  <si>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</si>
  <si>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</si>
  <si>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</si>
  <si>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</si>
  <si>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</si>
  <si>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</si>
  <si>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</si>
  <si>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</si>
  <si>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</si>
  <si>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</si>
  <si>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</si>
  <si>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</si>
  <si>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</si>
  <si>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</si>
  <si>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</si>
  <si>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</si>
  <si>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</si>
  <si>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</si>
  <si>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</si>
  <si>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</si>
  <si>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平成26年度全国平均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</si>
  <si>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</si>
  <si>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</si>
  <si>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</si>
  <si>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</si>
  <si>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</si>
  <si>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</si>
  <si>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</si>
  <si>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</si>
  <si>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</si>
  <si>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</si>
  <si>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</si>
  <si>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「使用料対象の捕捉」</t>
    <rPh sb="1" eb="4">
      <t>シヨウリョウ</t>
    </rPh>
    <rPh sb="4" eb="6">
      <t>タイショウ</t>
    </rPh>
    <rPh sb="7" eb="9">
      <t>ホソク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</si>
  <si>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</si>
  <si>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</si>
  <si>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</si>
  <si>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「管渠の経年化の状況」</t>
    <rPh sb="4" eb="7">
      <t>ケイネンカ</t>
    </rPh>
    <rPh sb="8" eb="10">
      <t>ジョウキョウ</t>
    </rPh>
    <phoneticPr fontId="4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</si>
  <si>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</si>
  <si>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</si>
  <si>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※　平成22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キギョウ</t>
    </rPh>
    <rPh sb="76" eb="78">
      <t>ヘイセイ</t>
    </rPh>
    <rPh sb="80" eb="82">
      <t>ネンド</t>
    </rPh>
    <rPh sb="83" eb="85">
      <t>ジギョウ</t>
    </rPh>
    <rPh sb="85" eb="86">
      <t>スウ</t>
    </rPh>
    <rPh sb="87" eb="88">
      <t>モト</t>
    </rPh>
    <rPh sb="89" eb="91">
      <t>ルイジ</t>
    </rPh>
    <rPh sb="91" eb="93">
      <t>ダンタイ</t>
    </rPh>
    <rPh sb="93" eb="95">
      <t>ヘイキン</t>
    </rPh>
    <rPh sb="95" eb="96">
      <t>アタイ</t>
    </rPh>
    <rPh sb="97" eb="99">
      <t>サンシュツ</t>
    </rPh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</si>
  <si>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</si>
  <si>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</si>
  <si>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</si>
  <si>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</si>
  <si>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</si>
  <si>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</si>
  <si>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</si>
  <si>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</si>
  <si>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</si>
  <si>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</si>
  <si>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</si>
  <si>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</si>
  <si>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</si>
  <si>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</si>
  <si>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</si>
  <si>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</si>
  <si>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</si>
  <si>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</si>
  <si>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</si>
  <si>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</si>
  <si>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</si>
  <si>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</si>
  <si>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</si>
  <si>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</si>
  <si>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</si>
  <si>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</si>
  <si>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</si>
  <si>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</si>
  <si>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</si>
  <si>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</si>
  <si>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</si>
  <si>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</si>
  <si>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</si>
  <si>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</si>
  <si>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</si>
  <si>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</si>
  <si>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</si>
  <si>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</si>
  <si>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</si>
  <si>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</si>
  <si>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</si>
  <si>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</si>
  <si>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</si>
  <si>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</si>
  <si>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</si>
  <si>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</si>
  <si>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</si>
  <si>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</si>
  <si>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</si>
  <si>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</si>
  <si>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</si>
  <si>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</si>
  <si>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</si>
  <si>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佐賀県　みやき町</t>
  </si>
  <si>
    <t>法非適用</t>
  </si>
  <si>
    <t>下水道事業</t>
  </si>
  <si>
    <t>農業集落排水</t>
  </si>
  <si>
    <t>F2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</si>
  <si>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</si>
  <si>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</si>
  <si>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</si>
  <si>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</si>
  <si>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</si>
  <si>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</si>
  <si>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</si>
  <si>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　1処理区域は、平成10年度に供用を開始し、16年が経過している。
　これまで老朽化対策は実施してきていないが、平成26年度に施設の機能診断調査を行い、平成29年度から計画的な施設の更新工事を実施する。
　財政計画に影響がでないよう、計画的に実施していく。</t>
    <rPh sb="2" eb="4">
      <t>ショリ</t>
    </rPh>
    <rPh sb="4" eb="6">
      <t>クイキ</t>
    </rPh>
    <rPh sb="8" eb="10">
      <t>ヘイセイ</t>
    </rPh>
    <rPh sb="12" eb="14">
      <t>ネンド</t>
    </rPh>
    <rPh sb="15" eb="17">
      <t>キョウヨウ</t>
    </rPh>
    <rPh sb="18" eb="20">
      <t>カイシ</t>
    </rPh>
    <rPh sb="24" eb="25">
      <t>ネン</t>
    </rPh>
    <rPh sb="26" eb="28">
      <t>ケイカ</t>
    </rPh>
    <rPh sb="39" eb="42">
      <t>ロウキュウカ</t>
    </rPh>
    <rPh sb="42" eb="44">
      <t>タイサク</t>
    </rPh>
    <rPh sb="45" eb="47">
      <t>ジッシ</t>
    </rPh>
    <rPh sb="56" eb="58">
      <t>ヘイセイ</t>
    </rPh>
    <rPh sb="60" eb="62">
      <t>ネンド</t>
    </rPh>
    <rPh sb="63" eb="65">
      <t>シセツ</t>
    </rPh>
    <rPh sb="66" eb="68">
      <t>キノウ</t>
    </rPh>
    <rPh sb="68" eb="70">
      <t>シンダン</t>
    </rPh>
    <rPh sb="70" eb="72">
      <t>チョウサ</t>
    </rPh>
    <rPh sb="73" eb="74">
      <t>オコナ</t>
    </rPh>
    <rPh sb="76" eb="78">
      <t>ヘイセイ</t>
    </rPh>
    <rPh sb="80" eb="82">
      <t>ネンド</t>
    </rPh>
    <rPh sb="84" eb="87">
      <t>ケイカクテキ</t>
    </rPh>
    <rPh sb="88" eb="90">
      <t>シセツ</t>
    </rPh>
    <rPh sb="91" eb="93">
      <t>コウシン</t>
    </rPh>
    <rPh sb="93" eb="95">
      <t>コウジ</t>
    </rPh>
    <rPh sb="96" eb="98">
      <t>ジッシ</t>
    </rPh>
    <rPh sb="103" eb="105">
      <t>ザイセイ</t>
    </rPh>
    <rPh sb="105" eb="107">
      <t>ケイカク</t>
    </rPh>
    <rPh sb="108" eb="110">
      <t>エイキョウ</t>
    </rPh>
    <rPh sb="117" eb="119">
      <t>ケイカク</t>
    </rPh>
    <rPh sb="119" eb="120">
      <t>テキ</t>
    </rPh>
    <rPh sb="121" eb="123">
      <t>ジッシ</t>
    </rPh>
    <phoneticPr fontId="4"/>
  </si>
  <si>
    <t xml:space="preserve">　本町の農業集落排水事業は、平成14年度で2処理区域の整備が完了し、現在は管理運営のみとなっている。
　施設利用率、水洗化率は横ばいの状況になっており、類似団体平均値より低い状況になっている。経費回収率は約50％となっており、使用料のみでは賄うことができていない。経費回収率を上昇させるためには、加入促進を図り、水洗化率を向上させ、使用料を増収させることが必要である。
　使用料の見直しを含め、収入の確保及び維持管理費の縮減に努める必要がある。
</t>
    <rPh sb="1" eb="3">
      <t>ホンチョウ</t>
    </rPh>
    <rPh sb="4" eb="6">
      <t>ノウギョウ</t>
    </rPh>
    <rPh sb="6" eb="8">
      <t>シュウラク</t>
    </rPh>
    <rPh sb="8" eb="10">
      <t>ハイスイ</t>
    </rPh>
    <rPh sb="10" eb="12">
      <t>ジギョウ</t>
    </rPh>
    <rPh sb="14" eb="16">
      <t>ヘイセイ</t>
    </rPh>
    <rPh sb="18" eb="19">
      <t>ネン</t>
    </rPh>
    <rPh sb="19" eb="20">
      <t>ド</t>
    </rPh>
    <rPh sb="22" eb="24">
      <t>ショリ</t>
    </rPh>
    <rPh sb="24" eb="26">
      <t>クイキ</t>
    </rPh>
    <rPh sb="27" eb="29">
      <t>セイビ</t>
    </rPh>
    <rPh sb="30" eb="32">
      <t>カンリョウ</t>
    </rPh>
    <rPh sb="34" eb="36">
      <t>ゲンザイ</t>
    </rPh>
    <rPh sb="37" eb="39">
      <t>カンリ</t>
    </rPh>
    <rPh sb="39" eb="41">
      <t>ウンエイ</t>
    </rPh>
    <rPh sb="52" eb="54">
      <t>シセツ</t>
    </rPh>
    <rPh sb="54" eb="57">
      <t>リヨウリツ</t>
    </rPh>
    <rPh sb="58" eb="61">
      <t>スイセンカ</t>
    </rPh>
    <rPh sb="61" eb="62">
      <t>リツ</t>
    </rPh>
    <rPh sb="63" eb="64">
      <t>ヨコ</t>
    </rPh>
    <rPh sb="67" eb="69">
      <t>ジョウキョウ</t>
    </rPh>
    <rPh sb="76" eb="78">
      <t>ルイジ</t>
    </rPh>
    <rPh sb="78" eb="80">
      <t>ダンタイ</t>
    </rPh>
    <rPh sb="80" eb="82">
      <t>ヘイキン</t>
    </rPh>
    <rPh sb="82" eb="83">
      <t>アタイ</t>
    </rPh>
    <rPh sb="85" eb="86">
      <t>ヒク</t>
    </rPh>
    <rPh sb="87" eb="89">
      <t>ジョウキョウ</t>
    </rPh>
    <rPh sb="96" eb="98">
      <t>ケイヒ</t>
    </rPh>
    <rPh sb="98" eb="100">
      <t>カイシュウ</t>
    </rPh>
    <rPh sb="100" eb="101">
      <t>リツ</t>
    </rPh>
    <rPh sb="102" eb="103">
      <t>ヤク</t>
    </rPh>
    <rPh sb="113" eb="115">
      <t>シヨウ</t>
    </rPh>
    <rPh sb="115" eb="116">
      <t>リョウ</t>
    </rPh>
    <rPh sb="120" eb="121">
      <t>マカナ</t>
    </rPh>
    <rPh sb="132" eb="134">
      <t>ケイヒ</t>
    </rPh>
    <rPh sb="134" eb="136">
      <t>カイシュウ</t>
    </rPh>
    <rPh sb="136" eb="137">
      <t>リツ</t>
    </rPh>
    <rPh sb="138" eb="140">
      <t>ジョウショウ</t>
    </rPh>
    <rPh sb="148" eb="150">
      <t>カニュウ</t>
    </rPh>
    <rPh sb="150" eb="152">
      <t>ソクシン</t>
    </rPh>
    <rPh sb="153" eb="154">
      <t>ハカ</t>
    </rPh>
    <rPh sb="156" eb="159">
      <t>スイセンカ</t>
    </rPh>
    <rPh sb="159" eb="160">
      <t>リツ</t>
    </rPh>
    <rPh sb="161" eb="163">
      <t>コウジョウ</t>
    </rPh>
    <rPh sb="166" eb="168">
      <t>シヨウ</t>
    </rPh>
    <rPh sb="168" eb="169">
      <t>リョウ</t>
    </rPh>
    <rPh sb="170" eb="172">
      <t>ゾウシュウ</t>
    </rPh>
    <rPh sb="178" eb="180">
      <t>ヒツヨウ</t>
    </rPh>
    <rPh sb="186" eb="188">
      <t>シヨウ</t>
    </rPh>
    <rPh sb="188" eb="189">
      <t>リョウ</t>
    </rPh>
    <rPh sb="190" eb="192">
      <t>ミナオ</t>
    </rPh>
    <rPh sb="194" eb="195">
      <t>フク</t>
    </rPh>
    <rPh sb="197" eb="199">
      <t>シュウニュウ</t>
    </rPh>
    <rPh sb="200" eb="202">
      <t>カクホ</t>
    </rPh>
    <rPh sb="202" eb="203">
      <t>オヨ</t>
    </rPh>
    <rPh sb="204" eb="206">
      <t>イジ</t>
    </rPh>
    <rPh sb="206" eb="209">
      <t>カンリヒ</t>
    </rPh>
    <rPh sb="210" eb="212">
      <t>シュクゲン</t>
    </rPh>
    <rPh sb="213" eb="214">
      <t>ツト</t>
    </rPh>
    <rPh sb="216" eb="218">
      <t>ヒツヨウ</t>
    </rPh>
    <phoneticPr fontId="4"/>
  </si>
  <si>
    <t>　現在の収入では、運営に必要な収益が確保されていない状況である。使用料の見直しを検討するとともに、水洗化率を向上させ、使用料金を確保することが必要である。</t>
    <rPh sb="1" eb="3">
      <t>ゲンザイ</t>
    </rPh>
    <rPh sb="4" eb="6">
      <t>シュウニュウ</t>
    </rPh>
    <rPh sb="9" eb="11">
      <t>ウンエイ</t>
    </rPh>
    <rPh sb="12" eb="14">
      <t>ヒツヨウ</t>
    </rPh>
    <rPh sb="15" eb="17">
      <t>シュウエキ</t>
    </rPh>
    <rPh sb="18" eb="20">
      <t>カクホ</t>
    </rPh>
    <rPh sb="26" eb="28">
      <t>ジョウキョウ</t>
    </rPh>
    <rPh sb="32" eb="34">
      <t>シヨウ</t>
    </rPh>
    <rPh sb="34" eb="35">
      <t>リョウ</t>
    </rPh>
    <rPh sb="36" eb="38">
      <t>ミナオ</t>
    </rPh>
    <rPh sb="40" eb="42">
      <t>ケントウ</t>
    </rPh>
    <rPh sb="49" eb="52">
      <t>スイセンカ</t>
    </rPh>
    <rPh sb="52" eb="53">
      <t>リツ</t>
    </rPh>
    <rPh sb="54" eb="56">
      <t>コウジョウ</t>
    </rPh>
    <rPh sb="59" eb="61">
      <t>シヨウ</t>
    </rPh>
    <rPh sb="61" eb="62">
      <t>リョウ</t>
    </rPh>
    <rPh sb="62" eb="63">
      <t>キン</t>
    </rPh>
    <rPh sb="64" eb="66">
      <t>カクホ</t>
    </rPh>
    <rPh sb="71" eb="73">
      <t>ヒツヨウ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</si>
</sst>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2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0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2 2" xfId="14"/>
    <cellStyle name="標準 3 3" xfId="15"/>
    <cellStyle name="標準 4" xfId="16"/>
    <cellStyle name="標準 5" xfId="17"/>
    <cellStyle name="標準 6" xfId="18"/>
    <cellStyle name="標準 7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データ!$ED$6:$EH$6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0063296"/>
        <c:axId val="2433004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 formatCode="#,##0.00;&quot;△&quot;#,##0.00">
                  <c:v>0</c:v>
                </c:pt>
                <c:pt idx="1">
                  <c:v>0.08</c:v>
                </c:pt>
                <c:pt idx="2">
                  <c:v>0.06</c:v>
                </c:pt>
                <c:pt idx="3">
                  <c:v>0.03</c:v>
                </c:pt>
                <c:pt idx="4">
                  <c:v>0.02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063296"/>
        <c:axId val="243300464"/>
      </c:lineChart>
      <c:dateAx>
        <c:axId val="1400632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43300464"/>
        <c:crosses val="autoZero"/>
        <c:auto val="1"/>
        <c:lblOffset val="100"/>
        <c:baseTimeUnit val="years"/>
      </c:dateAx>
      <c:valAx>
        <c:axId val="2433004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00632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76.98</c:v>
                </c:pt>
                <c:pt idx="1">
                  <c:v>90.26</c:v>
                </c:pt>
                <c:pt idx="2">
                  <c:v>77.260000000000005</c:v>
                </c:pt>
                <c:pt idx="3">
                  <c:v>77.02</c:v>
                </c:pt>
                <c:pt idx="4">
                  <c:v>77.930000000000007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511528"/>
        <c:axId val="1415111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511528"/>
        <c:axId val="141511136"/>
      </c:lineChart>
      <c:dateAx>
        <c:axId val="1415115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41511136"/>
        <c:crosses val="autoZero"/>
        <c:auto val="1"/>
        <c:lblOffset val="100"/>
        <c:baseTimeUnit val="years"/>
      </c:dateAx>
      <c:valAx>
        <c:axId val="1415111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415115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5460848"/>
        <c:axId val="2454612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5460848"/>
        <c:axId val="245461240"/>
      </c:lineChart>
      <c:dateAx>
        <c:axId val="24546084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45461240"/>
        <c:crosses val="autoZero"/>
        <c:auto val="1"/>
        <c:lblOffset val="100"/>
        <c:baseTimeUnit val="years"/>
      </c:dateAx>
      <c:valAx>
        <c:axId val="2454612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454608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5462416"/>
        <c:axId val="2454628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5462416"/>
        <c:axId val="245462808"/>
      </c:lineChart>
      <c:dateAx>
        <c:axId val="2454624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45462808"/>
        <c:crosses val="autoZero"/>
        <c:auto val="1"/>
        <c:lblOffset val="100"/>
        <c:baseTimeUnit val="years"/>
      </c:dateAx>
      <c:valAx>
        <c:axId val="2454628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454624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5802320"/>
        <c:axId val="2458027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5802320"/>
        <c:axId val="245802712"/>
      </c:lineChart>
      <c:dateAx>
        <c:axId val="2458023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45802712"/>
        <c:crosses val="autoZero"/>
        <c:auto val="1"/>
        <c:lblOffset val="100"/>
        <c:baseTimeUnit val="years"/>
      </c:dateAx>
      <c:valAx>
        <c:axId val="2458027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458023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5804280"/>
        <c:axId val="2458855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5804280"/>
        <c:axId val="245885568"/>
      </c:lineChart>
      <c:dateAx>
        <c:axId val="2458042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45885568"/>
        <c:crosses val="autoZero"/>
        <c:auto val="1"/>
        <c:lblOffset val="100"/>
        <c:baseTimeUnit val="years"/>
      </c:dateAx>
      <c:valAx>
        <c:axId val="2458855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458042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データ!$BE$6:$BI$6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5801928"/>
        <c:axId val="2458015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1316.7</c:v>
                </c:pt>
                <c:pt idx="1">
                  <c:v>1224.75</c:v>
                </c:pt>
                <c:pt idx="2">
                  <c:v>1144.05</c:v>
                </c:pt>
                <c:pt idx="3">
                  <c:v>1126.77</c:v>
                </c:pt>
                <c:pt idx="4">
                  <c:v>1044.8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5801928"/>
        <c:axId val="245801536"/>
      </c:lineChart>
      <c:dateAx>
        <c:axId val="2458019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45801536"/>
        <c:crosses val="autoZero"/>
        <c:auto val="1"/>
        <c:lblOffset val="100"/>
        <c:baseTimeUnit val="years"/>
      </c:dateAx>
      <c:valAx>
        <c:axId val="2458015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458019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55.03</c:v>
                </c:pt>
                <c:pt idx="1">
                  <c:v>58.9</c:v>
                </c:pt>
                <c:pt idx="2">
                  <c:v>54.93</c:v>
                </c:pt>
                <c:pt idx="3">
                  <c:v>52.76</c:v>
                </c:pt>
                <c:pt idx="4">
                  <c:v>50.63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5886744"/>
        <c:axId val="2458871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43.24</c:v>
                </c:pt>
                <c:pt idx="1">
                  <c:v>42.13</c:v>
                </c:pt>
                <c:pt idx="2">
                  <c:v>42.48</c:v>
                </c:pt>
                <c:pt idx="3">
                  <c:v>50.9</c:v>
                </c:pt>
                <c:pt idx="4">
                  <c:v>50.82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5886744"/>
        <c:axId val="245887136"/>
      </c:lineChart>
      <c:dateAx>
        <c:axId val="24588674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45887136"/>
        <c:crosses val="autoZero"/>
        <c:auto val="1"/>
        <c:lblOffset val="100"/>
        <c:baseTimeUnit val="years"/>
      </c:dateAx>
      <c:valAx>
        <c:axId val="2458871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458867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223.66</c:v>
                </c:pt>
                <c:pt idx="1">
                  <c:v>206.64</c:v>
                </c:pt>
                <c:pt idx="2">
                  <c:v>226.76</c:v>
                </c:pt>
                <c:pt idx="3">
                  <c:v>235.39</c:v>
                </c:pt>
                <c:pt idx="4">
                  <c:v>254.06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5803888"/>
        <c:axId val="2458883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338.76</c:v>
                </c:pt>
                <c:pt idx="1">
                  <c:v>348.41</c:v>
                </c:pt>
                <c:pt idx="2">
                  <c:v>343.8</c:v>
                </c:pt>
                <c:pt idx="3">
                  <c:v>293.27</c:v>
                </c:pt>
                <c:pt idx="4">
                  <c:v>300.52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5803888"/>
        <c:axId val="245888312"/>
      </c:lineChart>
      <c:dateAx>
        <c:axId val="2458038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45888312"/>
        <c:crosses val="autoZero"/>
        <c:auto val="1"/>
        <c:lblOffset val="100"/>
        <c:baseTimeUnit val="years"/>
      </c:dateAx>
      <c:valAx>
        <c:axId val="24588831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458038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48.3</c:v>
                </c:pt>
                <c:pt idx="1">
                  <c:v>48.78</c:v>
                </c:pt>
                <c:pt idx="2">
                  <c:v>48.3</c:v>
                </c:pt>
                <c:pt idx="3">
                  <c:v>47.97</c:v>
                </c:pt>
                <c:pt idx="4">
                  <c:v>47.97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7514544"/>
        <c:axId val="2875149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44.65</c:v>
                </c:pt>
                <c:pt idx="1">
                  <c:v>46.85</c:v>
                </c:pt>
                <c:pt idx="2">
                  <c:v>46.06</c:v>
                </c:pt>
                <c:pt idx="3">
                  <c:v>53.78</c:v>
                </c:pt>
                <c:pt idx="4">
                  <c:v>53.24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7514544"/>
        <c:axId val="287514936"/>
      </c:lineChart>
      <c:dateAx>
        <c:axId val="28751454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87514936"/>
        <c:crosses val="autoZero"/>
        <c:auto val="1"/>
        <c:lblOffset val="100"/>
        <c:baseTimeUnit val="years"/>
      </c:dateAx>
      <c:valAx>
        <c:axId val="2875149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875145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40179</c:v>
                </c:pt>
                <c:pt idx="1">
                  <c:v>40544</c:v>
                </c:pt>
                <c:pt idx="2">
                  <c:v>40909</c:v>
                </c:pt>
                <c:pt idx="3">
                  <c:v>41275</c:v>
                </c:pt>
                <c:pt idx="4">
                  <c:v>41640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79.81</c:v>
                </c:pt>
                <c:pt idx="1">
                  <c:v>80.7</c:v>
                </c:pt>
                <c:pt idx="2">
                  <c:v>80.83</c:v>
                </c:pt>
                <c:pt idx="3">
                  <c:v>80.3</c:v>
                </c:pt>
                <c:pt idx="4">
                  <c:v>79.08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7516112"/>
        <c:axId val="2875165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73.599999999999994</c:v>
                </c:pt>
                <c:pt idx="1">
                  <c:v>73.78</c:v>
                </c:pt>
                <c:pt idx="2">
                  <c:v>72.989999999999995</c:v>
                </c:pt>
                <c:pt idx="3">
                  <c:v>84.06</c:v>
                </c:pt>
                <c:pt idx="4">
                  <c:v>84.07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7516112"/>
        <c:axId val="287516504"/>
      </c:lineChart>
      <c:dateAx>
        <c:axId val="2875161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87516504"/>
        <c:crosses val="autoZero"/>
        <c:auto val="1"/>
        <c:lblOffset val="100"/>
        <c:baseTimeUnit val="years"/>
      </c:dateAx>
      <c:valAx>
        <c:axId val="287516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87516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H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8177707-7603-40CE-8E32-818E72D78FE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O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1D9E4CA-CC9E-4475-9BCD-17E184675C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【992.47】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G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70183BC-D48A-4E52-B5B2-0C3EB230919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【83.79】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データ!CV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B664270-F9A5-4293-9E54-71D48D28CD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【53.32】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K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63507AE-A742-41EC-B71D-F15B89B6E67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【295.10】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Z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A70B46E-FC8D-461B-B6F6-59242ED2846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【51.49】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N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8635BBF-4685-4278-8423-9CDD01902CC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【0.03】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4"/>
  <sheetViews>
    <sheetView showGridLines="0" tabSelected="1" topLeftCell="AJ16" zoomScaleNormal="100" workbookViewId="0">
      <selection activeCell="BL16" sqref="BL16:BZ44"/>
    </sheetView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71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</row>
    <row r="3" spans="1:78" ht="9.75" customHeight="1">
      <c r="A3" s="2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</row>
    <row r="4" spans="1:78" ht="9.75" customHeight="1">
      <c r="A4" s="2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72" t="str">
        <f>データ!H6</f>
        <v>佐賀県　みやき町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69" t="s">
        <v>1</v>
      </c>
      <c r="C7" s="69"/>
      <c r="D7" s="69"/>
      <c r="E7" s="69"/>
      <c r="F7" s="69"/>
      <c r="G7" s="69"/>
      <c r="H7" s="69"/>
      <c r="I7" s="69" t="s">
        <v>2</v>
      </c>
      <c r="J7" s="69"/>
      <c r="K7" s="69"/>
      <c r="L7" s="69"/>
      <c r="M7" s="69"/>
      <c r="N7" s="69"/>
      <c r="O7" s="69"/>
      <c r="P7" s="69" t="s">
        <v>3</v>
      </c>
      <c r="Q7" s="69"/>
      <c r="R7" s="69"/>
      <c r="S7" s="69"/>
      <c r="T7" s="69"/>
      <c r="U7" s="69"/>
      <c r="V7" s="69"/>
      <c r="W7" s="69" t="s">
        <v>4</v>
      </c>
      <c r="X7" s="69"/>
      <c r="Y7" s="69"/>
      <c r="Z7" s="69"/>
      <c r="AA7" s="69"/>
      <c r="AB7" s="69"/>
      <c r="AC7" s="69"/>
      <c r="AD7" s="3"/>
      <c r="AE7" s="3"/>
      <c r="AF7" s="3"/>
      <c r="AG7" s="3"/>
      <c r="AH7" s="3"/>
      <c r="AI7" s="3"/>
      <c r="AJ7" s="3"/>
      <c r="AK7" s="3"/>
      <c r="AL7" s="69" t="s">
        <v>5</v>
      </c>
      <c r="AM7" s="69"/>
      <c r="AN7" s="69"/>
      <c r="AO7" s="69"/>
      <c r="AP7" s="69"/>
      <c r="AQ7" s="69"/>
      <c r="AR7" s="69"/>
      <c r="AS7" s="69"/>
      <c r="AT7" s="69" t="s">
        <v>6</v>
      </c>
      <c r="AU7" s="69"/>
      <c r="AV7" s="69"/>
      <c r="AW7" s="69"/>
      <c r="AX7" s="69"/>
      <c r="AY7" s="69"/>
      <c r="AZ7" s="69"/>
      <c r="BA7" s="69"/>
      <c r="BB7" s="69" t="s">
        <v>7</v>
      </c>
      <c r="BC7" s="69"/>
      <c r="BD7" s="69"/>
      <c r="BE7" s="69"/>
      <c r="BF7" s="69"/>
      <c r="BG7" s="69"/>
      <c r="BH7" s="69"/>
      <c r="BI7" s="69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70" t="str">
        <f>データ!I6</f>
        <v>法非適用</v>
      </c>
      <c r="C8" s="70"/>
      <c r="D8" s="70"/>
      <c r="E8" s="70"/>
      <c r="F8" s="70"/>
      <c r="G8" s="70"/>
      <c r="H8" s="70"/>
      <c r="I8" s="70" t="str">
        <f>データ!J6</f>
        <v>下水道事業</v>
      </c>
      <c r="J8" s="70"/>
      <c r="K8" s="70"/>
      <c r="L8" s="70"/>
      <c r="M8" s="70"/>
      <c r="N8" s="70"/>
      <c r="O8" s="70"/>
      <c r="P8" s="70" t="str">
        <f>データ!K6</f>
        <v>農業集落排水</v>
      </c>
      <c r="Q8" s="70"/>
      <c r="R8" s="70"/>
      <c r="S8" s="70"/>
      <c r="T8" s="70"/>
      <c r="U8" s="70"/>
      <c r="V8" s="70"/>
      <c r="W8" s="70" t="str">
        <f>データ!L6</f>
        <v>F2</v>
      </c>
      <c r="X8" s="70"/>
      <c r="Y8" s="70"/>
      <c r="Z8" s="70"/>
      <c r="AA8" s="70"/>
      <c r="AB8" s="70"/>
      <c r="AC8" s="70"/>
      <c r="AD8" s="3"/>
      <c r="AE8" s="3"/>
      <c r="AF8" s="3"/>
      <c r="AG8" s="3"/>
      <c r="AH8" s="3"/>
      <c r="AI8" s="3"/>
      <c r="AJ8" s="3"/>
      <c r="AK8" s="3"/>
      <c r="AL8" s="64">
        <f>データ!R6</f>
        <v>25712</v>
      </c>
      <c r="AM8" s="64"/>
      <c r="AN8" s="64"/>
      <c r="AO8" s="64"/>
      <c r="AP8" s="64"/>
      <c r="AQ8" s="64"/>
      <c r="AR8" s="64"/>
      <c r="AS8" s="64"/>
      <c r="AT8" s="63">
        <f>データ!S6</f>
        <v>51.92</v>
      </c>
      <c r="AU8" s="63"/>
      <c r="AV8" s="63"/>
      <c r="AW8" s="63"/>
      <c r="AX8" s="63"/>
      <c r="AY8" s="63"/>
      <c r="AZ8" s="63"/>
      <c r="BA8" s="63"/>
      <c r="BB8" s="63">
        <f>データ!T6</f>
        <v>495.22</v>
      </c>
      <c r="BC8" s="63"/>
      <c r="BD8" s="63"/>
      <c r="BE8" s="63"/>
      <c r="BF8" s="63"/>
      <c r="BG8" s="63"/>
      <c r="BH8" s="63"/>
      <c r="BI8" s="63"/>
      <c r="BJ8" s="3"/>
      <c r="BK8" s="3"/>
      <c r="BL8" s="67" t="s">
        <v>9</v>
      </c>
      <c r="BM8" s="68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69" t="s">
        <v>11</v>
      </c>
      <c r="C9" s="69"/>
      <c r="D9" s="69"/>
      <c r="E9" s="69"/>
      <c r="F9" s="69"/>
      <c r="G9" s="69"/>
      <c r="H9" s="69"/>
      <c r="I9" s="69" t="s">
        <v>12</v>
      </c>
      <c r="J9" s="69"/>
      <c r="K9" s="69"/>
      <c r="L9" s="69"/>
      <c r="M9" s="69"/>
      <c r="N9" s="69"/>
      <c r="O9" s="69"/>
      <c r="P9" s="69" t="s">
        <v>13</v>
      </c>
      <c r="Q9" s="69"/>
      <c r="R9" s="69"/>
      <c r="S9" s="69"/>
      <c r="T9" s="69"/>
      <c r="U9" s="69"/>
      <c r="V9" s="69"/>
      <c r="W9" s="69" t="s">
        <v>14</v>
      </c>
      <c r="X9" s="69"/>
      <c r="Y9" s="69"/>
      <c r="Z9" s="69"/>
      <c r="AA9" s="69"/>
      <c r="AB9" s="69"/>
      <c r="AC9" s="69"/>
      <c r="AD9" s="69" t="s">
        <v>15</v>
      </c>
      <c r="AE9" s="69"/>
      <c r="AF9" s="69"/>
      <c r="AG9" s="69"/>
      <c r="AH9" s="69"/>
      <c r="AI9" s="69"/>
      <c r="AJ9" s="69"/>
      <c r="AK9" s="3"/>
      <c r="AL9" s="69" t="s">
        <v>16</v>
      </c>
      <c r="AM9" s="69"/>
      <c r="AN9" s="69"/>
      <c r="AO9" s="69"/>
      <c r="AP9" s="69"/>
      <c r="AQ9" s="69"/>
      <c r="AR9" s="69"/>
      <c r="AS9" s="69"/>
      <c r="AT9" s="69" t="s">
        <v>17</v>
      </c>
      <c r="AU9" s="69"/>
      <c r="AV9" s="69"/>
      <c r="AW9" s="69"/>
      <c r="AX9" s="69"/>
      <c r="AY9" s="69"/>
      <c r="AZ9" s="69"/>
      <c r="BA9" s="69"/>
      <c r="BB9" s="69" t="s">
        <v>18</v>
      </c>
      <c r="BC9" s="69"/>
      <c r="BD9" s="69"/>
      <c r="BE9" s="69"/>
      <c r="BF9" s="69"/>
      <c r="BG9" s="69"/>
      <c r="BH9" s="69"/>
      <c r="BI9" s="69"/>
      <c r="BJ9" s="3"/>
      <c r="BK9" s="3"/>
      <c r="BL9" s="61" t="s">
        <v>19</v>
      </c>
      <c r="BM9" s="62"/>
      <c r="BN9" s="10" t="s">
        <v>20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63" t="str">
        <f>データ!M6</f>
        <v>-</v>
      </c>
      <c r="C10" s="63"/>
      <c r="D10" s="63"/>
      <c r="E10" s="63"/>
      <c r="F10" s="63"/>
      <c r="G10" s="63"/>
      <c r="H10" s="63"/>
      <c r="I10" s="63" t="str">
        <f>データ!N6</f>
        <v>該当数値なし</v>
      </c>
      <c r="J10" s="63"/>
      <c r="K10" s="63"/>
      <c r="L10" s="63"/>
      <c r="M10" s="63"/>
      <c r="N10" s="63"/>
      <c r="O10" s="63"/>
      <c r="P10" s="63">
        <f>データ!O6</f>
        <v>4.1399999999999997</v>
      </c>
      <c r="Q10" s="63"/>
      <c r="R10" s="63"/>
      <c r="S10" s="63"/>
      <c r="T10" s="63"/>
      <c r="U10" s="63"/>
      <c r="V10" s="63"/>
      <c r="W10" s="63">
        <f>データ!P6</f>
        <v>100</v>
      </c>
      <c r="X10" s="63"/>
      <c r="Y10" s="63"/>
      <c r="Z10" s="63"/>
      <c r="AA10" s="63"/>
      <c r="AB10" s="63"/>
      <c r="AC10" s="63"/>
      <c r="AD10" s="64">
        <f>データ!Q6</f>
        <v>3780</v>
      </c>
      <c r="AE10" s="64"/>
      <c r="AF10" s="64"/>
      <c r="AG10" s="64"/>
      <c r="AH10" s="64"/>
      <c r="AI10" s="64"/>
      <c r="AJ10" s="64"/>
      <c r="AK10" s="2"/>
      <c r="AL10" s="64">
        <f>データ!U6</f>
        <v>1061</v>
      </c>
      <c r="AM10" s="64"/>
      <c r="AN10" s="64"/>
      <c r="AO10" s="64"/>
      <c r="AP10" s="64"/>
      <c r="AQ10" s="64"/>
      <c r="AR10" s="64"/>
      <c r="AS10" s="64"/>
      <c r="AT10" s="63">
        <f>データ!V6</f>
        <v>0.5</v>
      </c>
      <c r="AU10" s="63"/>
      <c r="AV10" s="63"/>
      <c r="AW10" s="63"/>
      <c r="AX10" s="63"/>
      <c r="AY10" s="63"/>
      <c r="AZ10" s="63"/>
      <c r="BA10" s="63"/>
      <c r="BB10" s="63">
        <f>データ!W6</f>
        <v>2122</v>
      </c>
      <c r="BC10" s="63"/>
      <c r="BD10" s="63"/>
      <c r="BE10" s="63"/>
      <c r="BF10" s="63"/>
      <c r="BG10" s="63"/>
      <c r="BH10" s="63"/>
      <c r="BI10" s="63"/>
      <c r="BJ10" s="2"/>
      <c r="BK10" s="2"/>
      <c r="BL10" s="65" t="s">
        <v>21</v>
      </c>
      <c r="BM10" s="66"/>
      <c r="BN10" s="13" t="s">
        <v>22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6" t="s">
        <v>23</v>
      </c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</row>
    <row r="14" spans="1:78" ht="13.5" customHeight="1">
      <c r="A14" s="2"/>
      <c r="B14" s="58" t="s">
        <v>24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60"/>
      <c r="BK14" s="2"/>
      <c r="BL14" s="40" t="s">
        <v>25</v>
      </c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2"/>
    </row>
    <row r="15" spans="1:78" ht="13.5" customHeight="1">
      <c r="A15" s="2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5"/>
      <c r="BK15" s="2"/>
      <c r="BL15" s="43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5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46" t="s">
        <v>108</v>
      </c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8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46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8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46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8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46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8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46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8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46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8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46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8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46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8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46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8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46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8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46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8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46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8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46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8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46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8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46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8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46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8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46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8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46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8"/>
    </row>
    <row r="34" spans="1:78" ht="13.5" customHeight="1">
      <c r="A34" s="2"/>
      <c r="B34" s="16"/>
      <c r="C34" s="52" t="s">
        <v>26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19"/>
      <c r="R34" s="52" t="s">
        <v>27</v>
      </c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19"/>
      <c r="AG34" s="52" t="s">
        <v>28</v>
      </c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19"/>
      <c r="AV34" s="52" t="s">
        <v>29</v>
      </c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18"/>
      <c r="BK34" s="2"/>
      <c r="BL34" s="46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8"/>
    </row>
    <row r="35" spans="1:78" ht="13.5" customHeight="1">
      <c r="A35" s="2"/>
      <c r="B35" s="16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19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19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19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18"/>
      <c r="BK35" s="2"/>
      <c r="BL35" s="46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8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46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8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46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8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46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8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46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8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46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8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46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8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46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8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46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8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49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1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40" t="s">
        <v>30</v>
      </c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2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43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5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46" t="s">
        <v>107</v>
      </c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8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46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8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46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8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46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8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46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8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46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8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46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8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46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8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46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8"/>
    </row>
    <row r="56" spans="1:78" ht="13.5" customHeight="1">
      <c r="A56" s="2"/>
      <c r="B56" s="16"/>
      <c r="C56" s="52" t="s">
        <v>31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19"/>
      <c r="R56" s="52" t="s">
        <v>32</v>
      </c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19"/>
      <c r="AG56" s="52" t="s">
        <v>33</v>
      </c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19"/>
      <c r="AV56" s="52" t="s">
        <v>34</v>
      </c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18"/>
      <c r="BK56" s="2"/>
      <c r="BL56" s="46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8"/>
    </row>
    <row r="57" spans="1:78" ht="13.5" customHeight="1">
      <c r="A57" s="2"/>
      <c r="B57" s="16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19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19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19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18"/>
      <c r="BK57" s="2"/>
      <c r="BL57" s="46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8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46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8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46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8"/>
    </row>
    <row r="60" spans="1:78" ht="13.5" customHeight="1">
      <c r="A60" s="2"/>
      <c r="B60" s="53" t="s">
        <v>35</v>
      </c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5"/>
      <c r="BK60" s="2"/>
      <c r="BL60" s="46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8"/>
    </row>
    <row r="61" spans="1:78" ht="13.5" customHeight="1">
      <c r="A61" s="2"/>
      <c r="B61" s="53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5"/>
      <c r="BK61" s="2"/>
      <c r="BL61" s="46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8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46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8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49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1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40" t="s">
        <v>36</v>
      </c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2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43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5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46" t="s">
        <v>109</v>
      </c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8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46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8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46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8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46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8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46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8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46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8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46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8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46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8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46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8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46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8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46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8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46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8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46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8"/>
    </row>
    <row r="79" spans="1:78" ht="13.5" customHeight="1">
      <c r="A79" s="2"/>
      <c r="B79" s="16"/>
      <c r="C79" s="52" t="s">
        <v>37</v>
      </c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19"/>
      <c r="V79" s="19"/>
      <c r="W79" s="52" t="s">
        <v>38</v>
      </c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19"/>
      <c r="AP79" s="19"/>
      <c r="AQ79" s="52" t="s">
        <v>39</v>
      </c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17"/>
      <c r="BJ79" s="18"/>
      <c r="BK79" s="2"/>
      <c r="BL79" s="46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8"/>
    </row>
    <row r="80" spans="1:78" ht="13.5" customHeight="1">
      <c r="A80" s="2"/>
      <c r="B80" s="16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19"/>
      <c r="V80" s="19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19"/>
      <c r="AP80" s="19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17"/>
      <c r="BJ80" s="18"/>
      <c r="BK80" s="2"/>
      <c r="BL80" s="46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8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46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8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49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1"/>
    </row>
    <row r="83" spans="1:78">
      <c r="C83" s="2" t="s">
        <v>40</v>
      </c>
    </row>
    <row r="84" spans="1:78">
      <c r="C84" s="2" t="s">
        <v>41</v>
      </c>
    </row>
  </sheetData>
  <sheetProtection password="B501" sheet="1" objects="1" scenarios="1" formatCells="0" formatColumns="0" formatRows="0"/>
  <mergeCells count="55">
    <mergeCell ref="B2:BZ4"/>
    <mergeCell ref="B6:AC6"/>
    <mergeCell ref="B7:H7"/>
    <mergeCell ref="I7:O7"/>
    <mergeCell ref="P7:V7"/>
    <mergeCell ref="W7:AC7"/>
    <mergeCell ref="AL7:AS7"/>
    <mergeCell ref="AT7:BA7"/>
    <mergeCell ref="BB7:BI7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B9:BI9"/>
    <mergeCell ref="B8:H8"/>
    <mergeCell ref="I8:O8"/>
    <mergeCell ref="P8:V8"/>
    <mergeCell ref="W8:AC8"/>
    <mergeCell ref="AL8:AS8"/>
    <mergeCell ref="AT8:BA8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45:BZ46"/>
    <mergeCell ref="BL47:BZ63"/>
    <mergeCell ref="C56:P57"/>
    <mergeCell ref="R56:AE57"/>
    <mergeCell ref="AG56:AT57"/>
    <mergeCell ref="AV56:BI57"/>
    <mergeCell ref="B60:BJ61"/>
    <mergeCell ref="BL64:BZ65"/>
    <mergeCell ref="BL66:BZ82"/>
    <mergeCell ref="C79:T80"/>
    <mergeCell ref="W79:AN80"/>
    <mergeCell ref="AQ79:BH80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/>
  <cols>
    <col min="2" max="143" width="11.875" customWidth="1"/>
  </cols>
  <sheetData>
    <row r="1" spans="1:144">
      <c r="A1" t="s">
        <v>42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>
        <v>1</v>
      </c>
      <c r="AH1" s="25"/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>
        <v>1</v>
      </c>
      <c r="AS1" s="25"/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>
        <v>1</v>
      </c>
      <c r="BD1" s="25"/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>
        <v>1</v>
      </c>
      <c r="BO1" s="25"/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>
        <v>1</v>
      </c>
      <c r="BZ1" s="25"/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>
        <v>1</v>
      </c>
      <c r="CK1" s="25"/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>
        <v>1</v>
      </c>
      <c r="CV1" s="25"/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>
        <v>1</v>
      </c>
      <c r="DG1" s="25"/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>
        <v>1</v>
      </c>
      <c r="DR1" s="25"/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>
        <v>1</v>
      </c>
      <c r="EC1" s="25"/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>
        <v>1</v>
      </c>
      <c r="EN1" s="25"/>
    </row>
    <row r="2" spans="1:144">
      <c r="A2" s="26" t="s">
        <v>43</v>
      </c>
      <c r="B2" s="26">
        <f>COLUMN()-1</f>
        <v>1</v>
      </c>
      <c r="C2" s="26">
        <f t="shared" ref="C2:BR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si="0"/>
        <v>69</v>
      </c>
      <c r="BS2" s="26">
        <f t="shared" ref="BS2:ED2" si="1">COLUMN()-1</f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si="1"/>
        <v>133</v>
      </c>
      <c r="EE2" s="26">
        <f t="shared" ref="EE2:EN2" si="2">COLUMN()-1</f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  <c r="EN2" s="26">
        <f t="shared" si="2"/>
        <v>143</v>
      </c>
    </row>
    <row r="3" spans="1:144">
      <c r="A3" s="26" t="s">
        <v>44</v>
      </c>
      <c r="B3" s="27" t="s">
        <v>45</v>
      </c>
      <c r="C3" s="27" t="s">
        <v>46</v>
      </c>
      <c r="D3" s="27" t="s">
        <v>47</v>
      </c>
      <c r="E3" s="27" t="s">
        <v>48</v>
      </c>
      <c r="F3" s="27" t="s">
        <v>49</v>
      </c>
      <c r="G3" s="27" t="s">
        <v>50</v>
      </c>
      <c r="H3" s="74" t="s">
        <v>51</v>
      </c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6"/>
      <c r="X3" s="80" t="s">
        <v>52</v>
      </c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 t="s">
        <v>35</v>
      </c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</row>
    <row r="4" spans="1:144">
      <c r="A4" s="26" t="s">
        <v>53</v>
      </c>
      <c r="B4" s="28"/>
      <c r="C4" s="28"/>
      <c r="D4" s="28"/>
      <c r="E4" s="28"/>
      <c r="F4" s="28"/>
      <c r="G4" s="28"/>
      <c r="H4" s="77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9"/>
      <c r="X4" s="73" t="s">
        <v>54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 t="s">
        <v>55</v>
      </c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 t="s">
        <v>56</v>
      </c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 t="s">
        <v>57</v>
      </c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 t="s">
        <v>58</v>
      </c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 t="s">
        <v>59</v>
      </c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 t="s">
        <v>60</v>
      </c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 t="s">
        <v>61</v>
      </c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 t="s">
        <v>62</v>
      </c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 t="s">
        <v>63</v>
      </c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 t="s">
        <v>64</v>
      </c>
      <c r="EE4" s="73"/>
      <c r="EF4" s="73"/>
      <c r="EG4" s="73"/>
      <c r="EH4" s="73"/>
      <c r="EI4" s="73"/>
      <c r="EJ4" s="73"/>
      <c r="EK4" s="73"/>
      <c r="EL4" s="73"/>
      <c r="EM4" s="73"/>
      <c r="EN4" s="73"/>
    </row>
    <row r="5" spans="1:144">
      <c r="A5" s="26" t="s">
        <v>65</v>
      </c>
      <c r="B5" s="29"/>
      <c r="C5" s="29"/>
      <c r="D5" s="29"/>
      <c r="E5" s="29"/>
      <c r="F5" s="29"/>
      <c r="G5" s="29"/>
      <c r="H5" s="30" t="s">
        <v>66</v>
      </c>
      <c r="I5" s="30" t="s">
        <v>67</v>
      </c>
      <c r="J5" s="30" t="s">
        <v>68</v>
      </c>
      <c r="K5" s="30" t="s">
        <v>69</v>
      </c>
      <c r="L5" s="30" t="s">
        <v>70</v>
      </c>
      <c r="M5" s="30" t="s">
        <v>71</v>
      </c>
      <c r="N5" s="30" t="s">
        <v>72</v>
      </c>
      <c r="O5" s="30" t="s">
        <v>73</v>
      </c>
      <c r="P5" s="30" t="s">
        <v>74</v>
      </c>
      <c r="Q5" s="30" t="s">
        <v>75</v>
      </c>
      <c r="R5" s="30" t="s">
        <v>76</v>
      </c>
      <c r="S5" s="30" t="s">
        <v>77</v>
      </c>
      <c r="T5" s="30" t="s">
        <v>78</v>
      </c>
      <c r="U5" s="30" t="s">
        <v>79</v>
      </c>
      <c r="V5" s="30" t="s">
        <v>80</v>
      </c>
      <c r="W5" s="30" t="s">
        <v>81</v>
      </c>
      <c r="X5" s="30" t="s">
        <v>82</v>
      </c>
      <c r="Y5" s="30" t="s">
        <v>83</v>
      </c>
      <c r="Z5" s="30" t="s">
        <v>84</v>
      </c>
      <c r="AA5" s="30" t="s">
        <v>85</v>
      </c>
      <c r="AB5" s="30" t="s">
        <v>86</v>
      </c>
      <c r="AC5" s="30" t="s">
        <v>87</v>
      </c>
      <c r="AD5" s="30" t="s">
        <v>88</v>
      </c>
      <c r="AE5" s="30" t="s">
        <v>89</v>
      </c>
      <c r="AF5" s="30" t="s">
        <v>90</v>
      </c>
      <c r="AG5" s="30" t="s">
        <v>91</v>
      </c>
      <c r="AH5" s="30" t="s">
        <v>92</v>
      </c>
      <c r="AI5" s="30" t="s">
        <v>82</v>
      </c>
      <c r="AJ5" s="30" t="s">
        <v>83</v>
      </c>
      <c r="AK5" s="30" t="s">
        <v>84</v>
      </c>
      <c r="AL5" s="30" t="s">
        <v>85</v>
      </c>
      <c r="AM5" s="30" t="s">
        <v>86</v>
      </c>
      <c r="AN5" s="30" t="s">
        <v>87</v>
      </c>
      <c r="AO5" s="30" t="s">
        <v>88</v>
      </c>
      <c r="AP5" s="30" t="s">
        <v>89</v>
      </c>
      <c r="AQ5" s="30" t="s">
        <v>90</v>
      </c>
      <c r="AR5" s="30" t="s">
        <v>91</v>
      </c>
      <c r="AS5" s="30" t="s">
        <v>93</v>
      </c>
      <c r="AT5" s="30" t="s">
        <v>82</v>
      </c>
      <c r="AU5" s="30" t="s">
        <v>83</v>
      </c>
      <c r="AV5" s="30" t="s">
        <v>84</v>
      </c>
      <c r="AW5" s="30" t="s">
        <v>85</v>
      </c>
      <c r="AX5" s="30" t="s">
        <v>86</v>
      </c>
      <c r="AY5" s="30" t="s">
        <v>87</v>
      </c>
      <c r="AZ5" s="30" t="s">
        <v>88</v>
      </c>
      <c r="BA5" s="30" t="s">
        <v>89</v>
      </c>
      <c r="BB5" s="30" t="s">
        <v>90</v>
      </c>
      <c r="BC5" s="30" t="s">
        <v>91</v>
      </c>
      <c r="BD5" s="30" t="s">
        <v>93</v>
      </c>
      <c r="BE5" s="30" t="s">
        <v>82</v>
      </c>
      <c r="BF5" s="30" t="s">
        <v>83</v>
      </c>
      <c r="BG5" s="30" t="s">
        <v>84</v>
      </c>
      <c r="BH5" s="30" t="s">
        <v>85</v>
      </c>
      <c r="BI5" s="30" t="s">
        <v>86</v>
      </c>
      <c r="BJ5" s="30" t="s">
        <v>87</v>
      </c>
      <c r="BK5" s="30" t="s">
        <v>88</v>
      </c>
      <c r="BL5" s="30" t="s">
        <v>89</v>
      </c>
      <c r="BM5" s="30" t="s">
        <v>90</v>
      </c>
      <c r="BN5" s="30" t="s">
        <v>91</v>
      </c>
      <c r="BO5" s="30" t="s">
        <v>93</v>
      </c>
      <c r="BP5" s="30" t="s">
        <v>82</v>
      </c>
      <c r="BQ5" s="30" t="s">
        <v>83</v>
      </c>
      <c r="BR5" s="30" t="s">
        <v>84</v>
      </c>
      <c r="BS5" s="30" t="s">
        <v>85</v>
      </c>
      <c r="BT5" s="30" t="s">
        <v>86</v>
      </c>
      <c r="BU5" s="30" t="s">
        <v>87</v>
      </c>
      <c r="BV5" s="30" t="s">
        <v>88</v>
      </c>
      <c r="BW5" s="30" t="s">
        <v>89</v>
      </c>
      <c r="BX5" s="30" t="s">
        <v>90</v>
      </c>
      <c r="BY5" s="30" t="s">
        <v>91</v>
      </c>
      <c r="BZ5" s="30" t="s">
        <v>93</v>
      </c>
      <c r="CA5" s="30" t="s">
        <v>82</v>
      </c>
      <c r="CB5" s="30" t="s">
        <v>83</v>
      </c>
      <c r="CC5" s="30" t="s">
        <v>84</v>
      </c>
      <c r="CD5" s="30" t="s">
        <v>85</v>
      </c>
      <c r="CE5" s="30" t="s">
        <v>86</v>
      </c>
      <c r="CF5" s="30" t="s">
        <v>87</v>
      </c>
      <c r="CG5" s="30" t="s">
        <v>88</v>
      </c>
      <c r="CH5" s="30" t="s">
        <v>89</v>
      </c>
      <c r="CI5" s="30" t="s">
        <v>90</v>
      </c>
      <c r="CJ5" s="30" t="s">
        <v>91</v>
      </c>
      <c r="CK5" s="30" t="s">
        <v>93</v>
      </c>
      <c r="CL5" s="30" t="s">
        <v>82</v>
      </c>
      <c r="CM5" s="30" t="s">
        <v>83</v>
      </c>
      <c r="CN5" s="30" t="s">
        <v>84</v>
      </c>
      <c r="CO5" s="30" t="s">
        <v>85</v>
      </c>
      <c r="CP5" s="30" t="s">
        <v>86</v>
      </c>
      <c r="CQ5" s="30" t="s">
        <v>87</v>
      </c>
      <c r="CR5" s="30" t="s">
        <v>88</v>
      </c>
      <c r="CS5" s="30" t="s">
        <v>89</v>
      </c>
      <c r="CT5" s="30" t="s">
        <v>90</v>
      </c>
      <c r="CU5" s="30" t="s">
        <v>91</v>
      </c>
      <c r="CV5" s="30" t="s">
        <v>93</v>
      </c>
      <c r="CW5" s="30" t="s">
        <v>82</v>
      </c>
      <c r="CX5" s="30" t="s">
        <v>83</v>
      </c>
      <c r="CY5" s="30" t="s">
        <v>84</v>
      </c>
      <c r="CZ5" s="30" t="s">
        <v>85</v>
      </c>
      <c r="DA5" s="30" t="s">
        <v>86</v>
      </c>
      <c r="DB5" s="30" t="s">
        <v>87</v>
      </c>
      <c r="DC5" s="30" t="s">
        <v>88</v>
      </c>
      <c r="DD5" s="30" t="s">
        <v>89</v>
      </c>
      <c r="DE5" s="30" t="s">
        <v>90</v>
      </c>
      <c r="DF5" s="30" t="s">
        <v>91</v>
      </c>
      <c r="DG5" s="30" t="s">
        <v>93</v>
      </c>
      <c r="DH5" s="30" t="s">
        <v>82</v>
      </c>
      <c r="DI5" s="30" t="s">
        <v>83</v>
      </c>
      <c r="DJ5" s="30" t="s">
        <v>84</v>
      </c>
      <c r="DK5" s="30" t="s">
        <v>85</v>
      </c>
      <c r="DL5" s="30" t="s">
        <v>86</v>
      </c>
      <c r="DM5" s="30" t="s">
        <v>87</v>
      </c>
      <c r="DN5" s="30" t="s">
        <v>88</v>
      </c>
      <c r="DO5" s="30" t="s">
        <v>89</v>
      </c>
      <c r="DP5" s="30" t="s">
        <v>90</v>
      </c>
      <c r="DQ5" s="30" t="s">
        <v>91</v>
      </c>
      <c r="DR5" s="30" t="s">
        <v>93</v>
      </c>
      <c r="DS5" s="30" t="s">
        <v>82</v>
      </c>
      <c r="DT5" s="30" t="s">
        <v>83</v>
      </c>
      <c r="DU5" s="30" t="s">
        <v>84</v>
      </c>
      <c r="DV5" s="30" t="s">
        <v>85</v>
      </c>
      <c r="DW5" s="30" t="s">
        <v>86</v>
      </c>
      <c r="DX5" s="30" t="s">
        <v>87</v>
      </c>
      <c r="DY5" s="30" t="s">
        <v>88</v>
      </c>
      <c r="DZ5" s="30" t="s">
        <v>89</v>
      </c>
      <c r="EA5" s="30" t="s">
        <v>90</v>
      </c>
      <c r="EB5" s="30" t="s">
        <v>91</v>
      </c>
      <c r="EC5" s="30" t="s">
        <v>93</v>
      </c>
      <c r="ED5" s="30" t="s">
        <v>82</v>
      </c>
      <c r="EE5" s="30" t="s">
        <v>83</v>
      </c>
      <c r="EF5" s="30" t="s">
        <v>84</v>
      </c>
      <c r="EG5" s="30" t="s">
        <v>85</v>
      </c>
      <c r="EH5" s="30" t="s">
        <v>86</v>
      </c>
      <c r="EI5" s="30" t="s">
        <v>87</v>
      </c>
      <c r="EJ5" s="30" t="s">
        <v>88</v>
      </c>
      <c r="EK5" s="30" t="s">
        <v>89</v>
      </c>
      <c r="EL5" s="30" t="s">
        <v>90</v>
      </c>
      <c r="EM5" s="30" t="s">
        <v>91</v>
      </c>
      <c r="EN5" s="30" t="s">
        <v>93</v>
      </c>
    </row>
    <row r="6" spans="1:144" s="34" customFormat="1">
      <c r="A6" s="26" t="s">
        <v>94</v>
      </c>
      <c r="B6" s="31">
        <f>B7</f>
        <v>2014</v>
      </c>
      <c r="C6" s="31">
        <f t="shared" ref="C6:W6" si="3">C7</f>
        <v>413461</v>
      </c>
      <c r="D6" s="31">
        <f t="shared" si="3"/>
        <v>47</v>
      </c>
      <c r="E6" s="31">
        <f t="shared" si="3"/>
        <v>17</v>
      </c>
      <c r="F6" s="31">
        <f t="shared" si="3"/>
        <v>5</v>
      </c>
      <c r="G6" s="31">
        <f t="shared" si="3"/>
        <v>0</v>
      </c>
      <c r="H6" s="31" t="str">
        <f t="shared" si="3"/>
        <v>佐賀県　みやき町</v>
      </c>
      <c r="I6" s="31" t="str">
        <f t="shared" si="3"/>
        <v>法非適用</v>
      </c>
      <c r="J6" s="31" t="str">
        <f t="shared" si="3"/>
        <v>下水道事業</v>
      </c>
      <c r="K6" s="31" t="str">
        <f t="shared" si="3"/>
        <v>農業集落排水</v>
      </c>
      <c r="L6" s="31" t="str">
        <f t="shared" si="3"/>
        <v>F2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4.1399999999999997</v>
      </c>
      <c r="P6" s="32">
        <f t="shared" si="3"/>
        <v>100</v>
      </c>
      <c r="Q6" s="32">
        <f t="shared" si="3"/>
        <v>3780</v>
      </c>
      <c r="R6" s="32">
        <f t="shared" si="3"/>
        <v>25712</v>
      </c>
      <c r="S6" s="32">
        <f t="shared" si="3"/>
        <v>51.92</v>
      </c>
      <c r="T6" s="32">
        <f t="shared" si="3"/>
        <v>495.22</v>
      </c>
      <c r="U6" s="32">
        <f t="shared" si="3"/>
        <v>1061</v>
      </c>
      <c r="V6" s="32">
        <f t="shared" si="3"/>
        <v>0.5</v>
      </c>
      <c r="W6" s="32">
        <f t="shared" si="3"/>
        <v>2122</v>
      </c>
      <c r="X6" s="33">
        <f>IF(X7="",NA(),X7)</f>
        <v>76.98</v>
      </c>
      <c r="Y6" s="33">
        <f t="shared" ref="Y6:AG6" si="4">IF(Y7="",NA(),Y7)</f>
        <v>90.26</v>
      </c>
      <c r="Z6" s="33">
        <f t="shared" si="4"/>
        <v>77.260000000000005</v>
      </c>
      <c r="AA6" s="33">
        <f t="shared" si="4"/>
        <v>77.02</v>
      </c>
      <c r="AB6" s="33">
        <f t="shared" si="4"/>
        <v>77.930000000000007</v>
      </c>
      <c r="AC6" s="32" t="e">
        <f t="shared" si="4"/>
        <v>#N/A</v>
      </c>
      <c r="AD6" s="32" t="e">
        <f t="shared" si="4"/>
        <v>#N/A</v>
      </c>
      <c r="AE6" s="32" t="e">
        <f t="shared" si="4"/>
        <v>#N/A</v>
      </c>
      <c r="AF6" s="32" t="e">
        <f t="shared" si="4"/>
        <v>#N/A</v>
      </c>
      <c r="AG6" s="32" t="e">
        <f t="shared" si="4"/>
        <v>#N/A</v>
      </c>
      <c r="AH6" s="32" t="str">
        <f>IF(AH7="","",IF(AH7="-","【-】","【"&amp;SUBSTITUTE(TEXT(AH7,"#,##0.00"),"-","△")&amp;"】"))</f>
        <v/>
      </c>
      <c r="AI6" s="32" t="e">
        <f>IF(AI7="",NA(),AI7)</f>
        <v>#N/A</v>
      </c>
      <c r="AJ6" s="32" t="e">
        <f t="shared" ref="AJ6:AR6" si="5">IF(AJ7="",NA(),AJ7)</f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e">
        <f t="shared" si="5"/>
        <v>#N/A</v>
      </c>
      <c r="AS6" s="32" t="str">
        <f>IF(AS7="","",IF(AS7="-","【-】","【"&amp;SUBSTITUTE(TEXT(AS7,"#,##0.00"),"-","△")&amp;"】"))</f>
        <v/>
      </c>
      <c r="AT6" s="32" t="e">
        <f>IF(AT7="",NA(),AT7)</f>
        <v>#N/A</v>
      </c>
      <c r="AU6" s="32" t="e">
        <f t="shared" ref="AU6:BC6" si="6">IF(AU7="",NA(),AU7)</f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e">
        <f t="shared" si="6"/>
        <v>#N/A</v>
      </c>
      <c r="BD6" s="32" t="str">
        <f>IF(BD7="","",IF(BD7="-","【-】","【"&amp;SUBSTITUTE(TEXT(BD7,"#,##0.00"),"-","△")&amp;"】"))</f>
        <v/>
      </c>
      <c r="BE6" s="32">
        <f>IF(BE7="",NA(),BE7)</f>
        <v>0</v>
      </c>
      <c r="BF6" s="32">
        <f t="shared" ref="BF6:BN6" si="7">IF(BF7="",NA(),BF7)</f>
        <v>0</v>
      </c>
      <c r="BG6" s="32">
        <f t="shared" si="7"/>
        <v>0</v>
      </c>
      <c r="BH6" s="32">
        <f t="shared" si="7"/>
        <v>0</v>
      </c>
      <c r="BI6" s="32">
        <f t="shared" si="7"/>
        <v>0</v>
      </c>
      <c r="BJ6" s="33">
        <f t="shared" si="7"/>
        <v>1316.7</v>
      </c>
      <c r="BK6" s="33">
        <f t="shared" si="7"/>
        <v>1224.75</v>
      </c>
      <c r="BL6" s="33">
        <f t="shared" si="7"/>
        <v>1144.05</v>
      </c>
      <c r="BM6" s="33">
        <f t="shared" si="7"/>
        <v>1126.77</v>
      </c>
      <c r="BN6" s="33">
        <f t="shared" si="7"/>
        <v>1044.8</v>
      </c>
      <c r="BO6" s="32" t="str">
        <f>IF(BO7="","",IF(BO7="-","【-】","【"&amp;SUBSTITUTE(TEXT(BO7,"#,##0.00"),"-","△")&amp;"】"))</f>
        <v>【992.47】</v>
      </c>
      <c r="BP6" s="33">
        <f>IF(BP7="",NA(),BP7)</f>
        <v>55.03</v>
      </c>
      <c r="BQ6" s="33">
        <f t="shared" ref="BQ6:BY6" si="8">IF(BQ7="",NA(),BQ7)</f>
        <v>58.9</v>
      </c>
      <c r="BR6" s="33">
        <f t="shared" si="8"/>
        <v>54.93</v>
      </c>
      <c r="BS6" s="33">
        <f t="shared" si="8"/>
        <v>52.76</v>
      </c>
      <c r="BT6" s="33">
        <f t="shared" si="8"/>
        <v>50.63</v>
      </c>
      <c r="BU6" s="33">
        <f t="shared" si="8"/>
        <v>43.24</v>
      </c>
      <c r="BV6" s="33">
        <f t="shared" si="8"/>
        <v>42.13</v>
      </c>
      <c r="BW6" s="33">
        <f t="shared" si="8"/>
        <v>42.48</v>
      </c>
      <c r="BX6" s="33">
        <f t="shared" si="8"/>
        <v>50.9</v>
      </c>
      <c r="BY6" s="33">
        <f t="shared" si="8"/>
        <v>50.82</v>
      </c>
      <c r="BZ6" s="32" t="str">
        <f>IF(BZ7="","",IF(BZ7="-","【-】","【"&amp;SUBSTITUTE(TEXT(BZ7,"#,##0.00"),"-","△")&amp;"】"))</f>
        <v>【51.49】</v>
      </c>
      <c r="CA6" s="33">
        <f>IF(CA7="",NA(),CA7)</f>
        <v>223.66</v>
      </c>
      <c r="CB6" s="33">
        <f t="shared" ref="CB6:CJ6" si="9">IF(CB7="",NA(),CB7)</f>
        <v>206.64</v>
      </c>
      <c r="CC6" s="33">
        <f t="shared" si="9"/>
        <v>226.76</v>
      </c>
      <c r="CD6" s="33">
        <f t="shared" si="9"/>
        <v>235.39</v>
      </c>
      <c r="CE6" s="33">
        <f t="shared" si="9"/>
        <v>254.06</v>
      </c>
      <c r="CF6" s="33">
        <f t="shared" si="9"/>
        <v>338.76</v>
      </c>
      <c r="CG6" s="33">
        <f t="shared" si="9"/>
        <v>348.41</v>
      </c>
      <c r="CH6" s="33">
        <f t="shared" si="9"/>
        <v>343.8</v>
      </c>
      <c r="CI6" s="33">
        <f t="shared" si="9"/>
        <v>293.27</v>
      </c>
      <c r="CJ6" s="33">
        <f t="shared" si="9"/>
        <v>300.52</v>
      </c>
      <c r="CK6" s="32" t="str">
        <f>IF(CK7="","",IF(CK7="-","【-】","【"&amp;SUBSTITUTE(TEXT(CK7,"#,##0.00"),"-","△")&amp;"】"))</f>
        <v>【295.10】</v>
      </c>
      <c r="CL6" s="33">
        <f>IF(CL7="",NA(),CL7)</f>
        <v>48.3</v>
      </c>
      <c r="CM6" s="33">
        <f t="shared" ref="CM6:CU6" si="10">IF(CM7="",NA(),CM7)</f>
        <v>48.78</v>
      </c>
      <c r="CN6" s="33">
        <f t="shared" si="10"/>
        <v>48.3</v>
      </c>
      <c r="CO6" s="33">
        <f t="shared" si="10"/>
        <v>47.97</v>
      </c>
      <c r="CP6" s="33">
        <f t="shared" si="10"/>
        <v>47.97</v>
      </c>
      <c r="CQ6" s="33">
        <f t="shared" si="10"/>
        <v>44.65</v>
      </c>
      <c r="CR6" s="33">
        <f t="shared" si="10"/>
        <v>46.85</v>
      </c>
      <c r="CS6" s="33">
        <f t="shared" si="10"/>
        <v>46.06</v>
      </c>
      <c r="CT6" s="33">
        <f t="shared" si="10"/>
        <v>53.78</v>
      </c>
      <c r="CU6" s="33">
        <f t="shared" si="10"/>
        <v>53.24</v>
      </c>
      <c r="CV6" s="32" t="str">
        <f>IF(CV7="","",IF(CV7="-","【-】","【"&amp;SUBSTITUTE(TEXT(CV7,"#,##0.00"),"-","△")&amp;"】"))</f>
        <v>【53.32】</v>
      </c>
      <c r="CW6" s="33">
        <f>IF(CW7="",NA(),CW7)</f>
        <v>79.81</v>
      </c>
      <c r="CX6" s="33">
        <f t="shared" ref="CX6:DF6" si="11">IF(CX7="",NA(),CX7)</f>
        <v>80.7</v>
      </c>
      <c r="CY6" s="33">
        <f t="shared" si="11"/>
        <v>80.83</v>
      </c>
      <c r="CZ6" s="33">
        <f t="shared" si="11"/>
        <v>80.3</v>
      </c>
      <c r="DA6" s="33">
        <f t="shared" si="11"/>
        <v>79.08</v>
      </c>
      <c r="DB6" s="33">
        <f t="shared" si="11"/>
        <v>73.599999999999994</v>
      </c>
      <c r="DC6" s="33">
        <f t="shared" si="11"/>
        <v>73.78</v>
      </c>
      <c r="DD6" s="33">
        <f t="shared" si="11"/>
        <v>72.989999999999995</v>
      </c>
      <c r="DE6" s="33">
        <f t="shared" si="11"/>
        <v>84.06</v>
      </c>
      <c r="DF6" s="33">
        <f t="shared" si="11"/>
        <v>84.07</v>
      </c>
      <c r="DG6" s="32" t="str">
        <f>IF(DG7="","",IF(DG7="-","【-】","【"&amp;SUBSTITUTE(TEXT(DG7,"#,##0.00"),"-","△")&amp;"】"))</f>
        <v>【83.79】</v>
      </c>
      <c r="DH6" s="32" t="e">
        <f>IF(DH7="",NA(),DH7)</f>
        <v>#N/A</v>
      </c>
      <c r="DI6" s="32" t="e">
        <f t="shared" ref="DI6:DQ6" si="12">IF(DI7="",NA(),DI7)</f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e">
        <f t="shared" si="12"/>
        <v>#N/A</v>
      </c>
      <c r="DR6" s="32" t="str">
        <f>IF(DR7="","",IF(DR7="-","【-】","【"&amp;SUBSTITUTE(TEXT(DR7,"#,##0.00"),"-","△")&amp;"】"))</f>
        <v/>
      </c>
      <c r="DS6" s="32" t="e">
        <f>IF(DS7="",NA(),DS7)</f>
        <v>#N/A</v>
      </c>
      <c r="DT6" s="32" t="e">
        <f t="shared" ref="DT6:EB6" si="13">IF(DT7="",NA(),DT7)</f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e">
        <f t="shared" si="13"/>
        <v>#N/A</v>
      </c>
      <c r="EC6" s="32" t="str">
        <f>IF(EC7="","",IF(EC7="-","【-】","【"&amp;SUBSTITUTE(TEXT(EC7,"#,##0.00"),"-","△")&amp;"】"))</f>
        <v/>
      </c>
      <c r="ED6" s="32">
        <f>IF(ED7="",NA(),ED7)</f>
        <v>0</v>
      </c>
      <c r="EE6" s="32">
        <f t="shared" ref="EE6:EM6" si="14">IF(EE7="",NA(),EE7)</f>
        <v>0</v>
      </c>
      <c r="EF6" s="32">
        <f t="shared" si="14"/>
        <v>0</v>
      </c>
      <c r="EG6" s="32">
        <f t="shared" si="14"/>
        <v>0</v>
      </c>
      <c r="EH6" s="32">
        <f t="shared" si="14"/>
        <v>0</v>
      </c>
      <c r="EI6" s="32">
        <f t="shared" si="14"/>
        <v>0</v>
      </c>
      <c r="EJ6" s="33">
        <f t="shared" si="14"/>
        <v>0.08</v>
      </c>
      <c r="EK6" s="33">
        <f t="shared" si="14"/>
        <v>0.06</v>
      </c>
      <c r="EL6" s="33">
        <f t="shared" si="14"/>
        <v>0.03</v>
      </c>
      <c r="EM6" s="33">
        <f t="shared" si="14"/>
        <v>0.02</v>
      </c>
      <c r="EN6" s="32" t="str">
        <f>IF(EN7="","",IF(EN7="-","【-】","【"&amp;SUBSTITUTE(TEXT(EN7,"#,##0.00"),"-","△")&amp;"】"))</f>
        <v>【0.03】</v>
      </c>
    </row>
    <row r="7" spans="1:144" s="34" customFormat="1">
      <c r="A7" s="26"/>
      <c r="B7" s="35">
        <v>2014</v>
      </c>
      <c r="C7" s="35">
        <v>413461</v>
      </c>
      <c r="D7" s="35">
        <v>47</v>
      </c>
      <c r="E7" s="35">
        <v>17</v>
      </c>
      <c r="F7" s="35">
        <v>5</v>
      </c>
      <c r="G7" s="35">
        <v>0</v>
      </c>
      <c r="H7" s="35" t="s">
        <v>95</v>
      </c>
      <c r="I7" s="35" t="s">
        <v>96</v>
      </c>
      <c r="J7" s="35" t="s">
        <v>97</v>
      </c>
      <c r="K7" s="35" t="s">
        <v>98</v>
      </c>
      <c r="L7" s="35" t="s">
        <v>99</v>
      </c>
      <c r="M7" s="36" t="s">
        <v>100</v>
      </c>
      <c r="N7" s="36" t="s">
        <v>101</v>
      </c>
      <c r="O7" s="36">
        <v>4.1399999999999997</v>
      </c>
      <c r="P7" s="36">
        <v>100</v>
      </c>
      <c r="Q7" s="36">
        <v>3780</v>
      </c>
      <c r="R7" s="36">
        <v>25712</v>
      </c>
      <c r="S7" s="36">
        <v>51.92</v>
      </c>
      <c r="T7" s="36">
        <v>495.22</v>
      </c>
      <c r="U7" s="36">
        <v>1061</v>
      </c>
      <c r="V7" s="36">
        <v>0.5</v>
      </c>
      <c r="W7" s="36">
        <v>2122</v>
      </c>
      <c r="X7" s="36">
        <v>76.98</v>
      </c>
      <c r="Y7" s="36">
        <v>90.26</v>
      </c>
      <c r="Z7" s="36">
        <v>77.260000000000005</v>
      </c>
      <c r="AA7" s="36">
        <v>77.02</v>
      </c>
      <c r="AB7" s="36">
        <v>77.930000000000007</v>
      </c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>
        <v>0</v>
      </c>
      <c r="BF7" s="36">
        <v>0</v>
      </c>
      <c r="BG7" s="36">
        <v>0</v>
      </c>
      <c r="BH7" s="36">
        <v>0</v>
      </c>
      <c r="BI7" s="36">
        <v>0</v>
      </c>
      <c r="BJ7" s="36">
        <v>1316.7</v>
      </c>
      <c r="BK7" s="36">
        <v>1224.75</v>
      </c>
      <c r="BL7" s="36">
        <v>1144.05</v>
      </c>
      <c r="BM7" s="36">
        <v>1126.77</v>
      </c>
      <c r="BN7" s="36">
        <v>1044.8</v>
      </c>
      <c r="BO7" s="36">
        <v>992.47</v>
      </c>
      <c r="BP7" s="36">
        <v>55.03</v>
      </c>
      <c r="BQ7" s="36">
        <v>58.9</v>
      </c>
      <c r="BR7" s="36">
        <v>54.93</v>
      </c>
      <c r="BS7" s="36">
        <v>52.76</v>
      </c>
      <c r="BT7" s="36">
        <v>50.63</v>
      </c>
      <c r="BU7" s="36">
        <v>43.24</v>
      </c>
      <c r="BV7" s="36">
        <v>42.13</v>
      </c>
      <c r="BW7" s="36">
        <v>42.48</v>
      </c>
      <c r="BX7" s="36">
        <v>50.9</v>
      </c>
      <c r="BY7" s="36">
        <v>50.82</v>
      </c>
      <c r="BZ7" s="36">
        <v>51.49</v>
      </c>
      <c r="CA7" s="36">
        <v>223.66</v>
      </c>
      <c r="CB7" s="36">
        <v>206.64</v>
      </c>
      <c r="CC7" s="36">
        <v>226.76</v>
      </c>
      <c r="CD7" s="36">
        <v>235.39</v>
      </c>
      <c r="CE7" s="36">
        <v>254.06</v>
      </c>
      <c r="CF7" s="36">
        <v>338.76</v>
      </c>
      <c r="CG7" s="36">
        <v>348.41</v>
      </c>
      <c r="CH7" s="36">
        <v>343.8</v>
      </c>
      <c r="CI7" s="36">
        <v>293.27</v>
      </c>
      <c r="CJ7" s="36">
        <v>300.52</v>
      </c>
      <c r="CK7" s="36">
        <v>295.10000000000002</v>
      </c>
      <c r="CL7" s="36">
        <v>48.3</v>
      </c>
      <c r="CM7" s="36">
        <v>48.78</v>
      </c>
      <c r="CN7" s="36">
        <v>48.3</v>
      </c>
      <c r="CO7" s="36">
        <v>47.97</v>
      </c>
      <c r="CP7" s="36">
        <v>47.97</v>
      </c>
      <c r="CQ7" s="36">
        <v>44.65</v>
      </c>
      <c r="CR7" s="36">
        <v>46.85</v>
      </c>
      <c r="CS7" s="36">
        <v>46.06</v>
      </c>
      <c r="CT7" s="36">
        <v>53.78</v>
      </c>
      <c r="CU7" s="36">
        <v>53.24</v>
      </c>
      <c r="CV7" s="36">
        <v>53.32</v>
      </c>
      <c r="CW7" s="36">
        <v>79.81</v>
      </c>
      <c r="CX7" s="36">
        <v>80.7</v>
      </c>
      <c r="CY7" s="36">
        <v>80.83</v>
      </c>
      <c r="CZ7" s="36">
        <v>80.3</v>
      </c>
      <c r="DA7" s="36">
        <v>79.08</v>
      </c>
      <c r="DB7" s="36">
        <v>73.599999999999994</v>
      </c>
      <c r="DC7" s="36">
        <v>73.78</v>
      </c>
      <c r="DD7" s="36">
        <v>72.989999999999995</v>
      </c>
      <c r="DE7" s="36">
        <v>84.06</v>
      </c>
      <c r="DF7" s="36">
        <v>84.07</v>
      </c>
      <c r="DG7" s="36">
        <v>83.79</v>
      </c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>
        <v>0</v>
      </c>
      <c r="EE7" s="36">
        <v>0</v>
      </c>
      <c r="EF7" s="36">
        <v>0</v>
      </c>
      <c r="EG7" s="36">
        <v>0</v>
      </c>
      <c r="EH7" s="36">
        <v>0</v>
      </c>
      <c r="EI7" s="36">
        <v>0</v>
      </c>
      <c r="EJ7" s="36">
        <v>0.08</v>
      </c>
      <c r="EK7" s="36">
        <v>0.06</v>
      </c>
      <c r="EL7" s="36">
        <v>0.03</v>
      </c>
      <c r="EM7" s="36">
        <v>0.02</v>
      </c>
      <c r="EN7" s="36">
        <v>0.03</v>
      </c>
    </row>
    <row r="8" spans="1:144"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</row>
    <row r="9" spans="1:144">
      <c r="A9" s="38"/>
      <c r="B9" s="38" t="s">
        <v>102</v>
      </c>
      <c r="C9" s="38" t="s">
        <v>103</v>
      </c>
      <c r="D9" s="38" t="s">
        <v>104</v>
      </c>
      <c r="E9" s="38" t="s">
        <v>105</v>
      </c>
      <c r="F9" s="38" t="s">
        <v>106</v>
      </c>
      <c r="Q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4">
      <c r="A10" s="38" t="s">
        <v>45</v>
      </c>
      <c r="B10" s="39">
        <f>DATEVALUE($B$6-4&amp;"年1月1日")</f>
        <v>40179</v>
      </c>
      <c r="C10" s="39">
        <f>DATEVALUE($B$6-3&amp;"年1月1日")</f>
        <v>40544</v>
      </c>
      <c r="D10" s="39">
        <f>DATEVALUE($B$6-2&amp;"年1月1日")</f>
        <v>40909</v>
      </c>
      <c r="E10" s="39">
        <f>DATEVALUE($B$6-1&amp;"年1月1日")</f>
        <v>41275</v>
      </c>
      <c r="F10" s="39">
        <f>DATEVALUE($B$6&amp;"年1月1日")</f>
        <v>41640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しまさきこうじ</cp:lastModifiedBy>
  <dcterms:created xsi:type="dcterms:W3CDTF">2016-02-03T09:18:19Z</dcterms:created>
  <dcterms:modified xsi:type="dcterms:W3CDTF">2016-02-16T06:27:45Z</dcterms:modified>
  <cp:category/>
</cp:coreProperties>
</file>