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関連\公営企業　経営比較分析表\H29\"/>
    </mc:Choice>
  </mc:AlternateContent>
  <workbookProtection workbookAlgorithmName="SHA-512" workbookHashValue="QT7SBDLnZ8VHNdibVAkOLCkVnqQKml9912dHEuC03ES5UwyJ5K/NdFpHIeomYXb9ea9QFDZUl/xMZfSkWsHzjQ==" workbookSaltValue="G8c5LcGGgFkFitRlKEhWfw=="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I10" i="4"/>
  <c r="B10" i="4"/>
  <c r="AL8" i="4"/>
  <c r="P8" i="4"/>
  <c r="I8" i="4"/>
  <c r="C10" i="5" l="1"/>
  <c r="D10" i="5"/>
  <c r="E10" i="5"/>
  <c r="B10" i="5"/>
</calcChain>
</file>

<file path=xl/sharedStrings.xml><?xml version="1.0" encoding="utf-8"?>
<sst xmlns="http://schemas.openxmlformats.org/spreadsheetml/2006/main" count="240" uniqueCount="126">
  <si>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</si>
  <si>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</si>
  <si>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</si>
  <si>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</si>
  <si>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</si>
  <si>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</si>
  <si>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</si>
  <si>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</si>
  <si>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</si>
  <si>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</si>
  <si>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</si>
  <si>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</si>
  <si>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</si>
  <si>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</si>
  <si>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</si>
  <si>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</si>
  <si>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</si>
  <si>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</si>
  <si>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</si>
  <si>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</si>
  <si>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</si>
  <si>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</si>
  <si>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</si>
  <si>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</si>
  <si>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</si>
  <si>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</si>
  <si>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</si>
  <si>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</si>
  <si>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</si>
  <si>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</si>
  <si>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</si>
  <si>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</si>
  <si>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</si>
  <si>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</si>
  <si>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</si>
  <si>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</si>
  <si>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</si>
  <si>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</si>
  <si>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</si>
  <si>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</si>
  <si>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</si>
  <si>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</si>
  <si>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平成25年度における各指標の類似団体平均値は、当時の事業数を基に算出していますが、企業債残高対事業規模比率及び管渠改善率については、平成26年度の事業数を基に類似団体平均値を算出しています。</t>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</si>
  <si>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</si>
  <si>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</si>
  <si>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</si>
  <si>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</si>
  <si>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</si>
  <si>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</si>
  <si>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</si>
  <si>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</si>
  <si>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</si>
  <si>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</si>
  <si>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</si>
  <si>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</si>
  <si>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</si>
  <si>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</si>
  <si>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</si>
  <si>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</si>
  <si>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</si>
  <si>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</si>
  <si>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</si>
  <si>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</si>
  <si>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</si>
  <si>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</si>
  <si>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</si>
  <si>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</si>
  <si>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</si>
  <si>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</si>
  <si>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</si>
  <si>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</si>
  <si>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</si>
  <si>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</si>
  <si>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</si>
  <si>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</si>
  <si>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</si>
  <si>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</si>
  <si>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</si>
  <si>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</si>
  <si>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</si>
  <si>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</si>
  <si>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</si>
  <si>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</si>
  <si>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</si>
  <si>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</si>
  <si>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</si>
  <si>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</si>
  <si>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</si>
  <si>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</si>
  <si>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</si>
  <si>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</si>
  <si>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</si>
  <si>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</si>
  <si>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</si>
  <si>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</si>
  <si>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</si>
  <si>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</si>
  <si>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</si>
  <si>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</si>
  <si>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</si>
  <si>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</si>
  <si>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</si>
  <si>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</si>
  <si>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</si>
  <si>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</si>
  <si>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</si>
  <si>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</si>
  <si>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</si>
  <si>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</si>
  <si>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</si>
  <si>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</si>
  <si>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</si>
  <si>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</si>
  <si>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</si>
  <si>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</si>
  <si>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</si>
  <si>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</si>
  <si>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</si>
  <si>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</si>
  <si>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</si>
  <si>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</si>
  <si>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</si>
  <si>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</si>
  <si>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本事業は、平成14年度で2処理区の整備が完了し、現在は維持管理運営のみとなっている。
　H28年度より、機能強化事業を１処理区（上地高柳地区）で開始している。設備・機器の老朽化による修理や更新が維持管理費を増大させているが、この事業で機器・設備の機能を強化を行い抑制を図る。
　また、事業による建設費および人件費が増えた事により、収益的収支比率が下がっている。事業終了までは、数年この傾向は続くことが予測される。　
　施設利用率・水洗化率は、町全体で定住化対策を行っている効果もあり持ち直しつつある。
　機能強化事業により建設費が増加し、汚水処理原価が増加した。それに伴い経費回収率が下がっている。収益的収支と同様に、事業終了までは、この傾向が続くことが予想される。
　管理費用については効率化をすすめ、削減に努めているが、使用料の増収対策としては未接続者への加入啓発を強化する必要がある。
　</t>
    <rPh sb="1" eb="2">
      <t>ホン</t>
    </rPh>
    <rPh sb="2" eb="4">
      <t>ジギョウ</t>
    </rPh>
    <rPh sb="6" eb="8">
      <t>ヘイセイ</t>
    </rPh>
    <rPh sb="10" eb="12">
      <t>ネンド</t>
    </rPh>
    <rPh sb="14" eb="16">
      <t>ショリ</t>
    </rPh>
    <rPh sb="16" eb="17">
      <t>ク</t>
    </rPh>
    <rPh sb="18" eb="20">
      <t>セイビ</t>
    </rPh>
    <rPh sb="21" eb="23">
      <t>カンリョウ</t>
    </rPh>
    <rPh sb="25" eb="27">
      <t>ゲンザイ</t>
    </rPh>
    <rPh sb="28" eb="30">
      <t>イジ</t>
    </rPh>
    <rPh sb="30" eb="32">
      <t>カンリ</t>
    </rPh>
    <rPh sb="32" eb="34">
      <t>ウンエイ</t>
    </rPh>
    <rPh sb="53" eb="55">
      <t>キノウ</t>
    </rPh>
    <rPh sb="55" eb="57">
      <t>キョウカ</t>
    </rPh>
    <rPh sb="57" eb="59">
      <t>ジギョウ</t>
    </rPh>
    <rPh sb="61" eb="63">
      <t>ショリ</t>
    </rPh>
    <rPh sb="63" eb="64">
      <t>ク</t>
    </rPh>
    <rPh sb="65" eb="66">
      <t>アゲ</t>
    </rPh>
    <rPh sb="66" eb="67">
      <t>チ</t>
    </rPh>
    <rPh sb="67" eb="69">
      <t>タカヤナギ</t>
    </rPh>
    <rPh sb="69" eb="71">
      <t>チク</t>
    </rPh>
    <rPh sb="73" eb="75">
      <t>カイシ</t>
    </rPh>
    <rPh sb="80" eb="82">
      <t>セツビ</t>
    </rPh>
    <rPh sb="83" eb="85">
      <t>キキ</t>
    </rPh>
    <rPh sb="86" eb="88">
      <t>ロウキュウ</t>
    </rPh>
    <rPh sb="88" eb="89">
      <t>カ</t>
    </rPh>
    <rPh sb="92" eb="94">
      <t>シュウリ</t>
    </rPh>
    <rPh sb="95" eb="97">
      <t>コウシン</t>
    </rPh>
    <rPh sb="98" eb="100">
      <t>イジ</t>
    </rPh>
    <rPh sb="100" eb="102">
      <t>カンリ</t>
    </rPh>
    <rPh sb="102" eb="103">
      <t>ヒ</t>
    </rPh>
    <rPh sb="104" eb="106">
      <t>ゾウダイ</t>
    </rPh>
    <rPh sb="115" eb="117">
      <t>ジギョウ</t>
    </rPh>
    <rPh sb="118" eb="120">
      <t>キキ</t>
    </rPh>
    <rPh sb="121" eb="123">
      <t>セツビ</t>
    </rPh>
    <rPh sb="124" eb="126">
      <t>キノウ</t>
    </rPh>
    <rPh sb="127" eb="129">
      <t>キョウカ</t>
    </rPh>
    <rPh sb="130" eb="131">
      <t>オコナ</t>
    </rPh>
    <rPh sb="132" eb="134">
      <t>ヨクセイ</t>
    </rPh>
    <rPh sb="135" eb="136">
      <t>ハカ</t>
    </rPh>
    <rPh sb="143" eb="145">
      <t>ジギョウ</t>
    </rPh>
    <rPh sb="148" eb="150">
      <t>ケンセツ</t>
    </rPh>
    <rPh sb="150" eb="151">
      <t>ヒ</t>
    </rPh>
    <rPh sb="154" eb="157">
      <t>ジンケンヒ</t>
    </rPh>
    <rPh sb="158" eb="159">
      <t>フ</t>
    </rPh>
    <rPh sb="161" eb="162">
      <t>コト</t>
    </rPh>
    <rPh sb="166" eb="168">
      <t>シュウエキ</t>
    </rPh>
    <rPh sb="168" eb="169">
      <t>テキ</t>
    </rPh>
    <rPh sb="169" eb="171">
      <t>シュウシ</t>
    </rPh>
    <rPh sb="171" eb="173">
      <t>ヒリツ</t>
    </rPh>
    <rPh sb="174" eb="175">
      <t>サ</t>
    </rPh>
    <rPh sb="181" eb="183">
      <t>ジギョウ</t>
    </rPh>
    <rPh sb="183" eb="185">
      <t>シュウリョウ</t>
    </rPh>
    <rPh sb="189" eb="191">
      <t>スウネン</t>
    </rPh>
    <rPh sb="193" eb="195">
      <t>ケイコウ</t>
    </rPh>
    <rPh sb="196" eb="197">
      <t>ツヅ</t>
    </rPh>
    <rPh sb="201" eb="203">
      <t>ヨソク</t>
    </rPh>
    <rPh sb="210" eb="212">
      <t>シセツ</t>
    </rPh>
    <rPh sb="212" eb="215">
      <t>リヨウリツ</t>
    </rPh>
    <rPh sb="216" eb="219">
      <t>スイセンカ</t>
    </rPh>
    <rPh sb="219" eb="220">
      <t>リツ</t>
    </rPh>
    <rPh sb="222" eb="223">
      <t>チョウ</t>
    </rPh>
    <rPh sb="223" eb="225">
      <t>ゼンタイ</t>
    </rPh>
    <rPh sb="226" eb="229">
      <t>テイジュウカ</t>
    </rPh>
    <rPh sb="229" eb="231">
      <t>タイサク</t>
    </rPh>
    <rPh sb="232" eb="233">
      <t>オコナ</t>
    </rPh>
    <rPh sb="237" eb="239">
      <t>コウカ</t>
    </rPh>
    <rPh sb="242" eb="243">
      <t>モ</t>
    </rPh>
    <rPh sb="244" eb="245">
      <t>ナオ</t>
    </rPh>
    <rPh sb="253" eb="255">
      <t>キノウ</t>
    </rPh>
    <rPh sb="255" eb="257">
      <t>キョウカ</t>
    </rPh>
    <rPh sb="257" eb="259">
      <t>ジギョウ</t>
    </rPh>
    <rPh sb="262" eb="264">
      <t>ケンセツ</t>
    </rPh>
    <rPh sb="264" eb="265">
      <t>ヒ</t>
    </rPh>
    <rPh sb="266" eb="268">
      <t>ゾウカ</t>
    </rPh>
    <rPh sb="270" eb="272">
      <t>オスイ</t>
    </rPh>
    <rPh sb="272" eb="274">
      <t>ショリ</t>
    </rPh>
    <rPh sb="274" eb="276">
      <t>ゲンカ</t>
    </rPh>
    <rPh sb="277" eb="279">
      <t>ゾウカ</t>
    </rPh>
    <rPh sb="285" eb="286">
      <t>トモナ</t>
    </rPh>
    <rPh sb="287" eb="289">
      <t>ケイヒ</t>
    </rPh>
    <rPh sb="289" eb="291">
      <t>カイシュウ</t>
    </rPh>
    <rPh sb="291" eb="292">
      <t>リツ</t>
    </rPh>
    <rPh sb="336" eb="338">
      <t>カンリ</t>
    </rPh>
    <rPh sb="338" eb="340">
      <t>ヒヨウ</t>
    </rPh>
    <rPh sb="345" eb="348">
      <t>コウリツカ</t>
    </rPh>
    <rPh sb="353" eb="355">
      <t>サクゲン</t>
    </rPh>
    <rPh sb="356" eb="357">
      <t>ツト</t>
    </rPh>
    <rPh sb="363" eb="366">
      <t>シヨウリョウ</t>
    </rPh>
    <rPh sb="367" eb="369">
      <t>ゾウシュウ</t>
    </rPh>
    <rPh sb="369" eb="371">
      <t>タイサク</t>
    </rPh>
    <phoneticPr fontId="4"/>
  </si>
  <si>
    <t>　本事業の経営は困難を極めていると言える。
　多少の新規加入では経費回収率を上げることはできず、人口増による増収も現実的とは言えない。
　料金改定を検討する必要があるものの、公共下水道や市町型浄化槽を整備している中で、本事業のみの値上げは困難であり、公共下水道整備終了後に区域への編入をすることで処理場の維持費削減や新規加入を見込み、経営安定化を図ることを検討している。</t>
    <rPh sb="1" eb="2">
      <t>ホン</t>
    </rPh>
    <rPh sb="2" eb="4">
      <t>ジギョウ</t>
    </rPh>
    <rPh sb="5" eb="7">
      <t>ケイエイ</t>
    </rPh>
    <rPh sb="8" eb="10">
      <t>コンナン</t>
    </rPh>
    <rPh sb="17" eb="18">
      <t>イ</t>
    </rPh>
    <rPh sb="23" eb="25">
      <t>タショウ</t>
    </rPh>
    <rPh sb="26" eb="28">
      <t>シンキ</t>
    </rPh>
    <rPh sb="28" eb="30">
      <t>カニュウ</t>
    </rPh>
    <rPh sb="32" eb="34">
      <t>ケイヒ</t>
    </rPh>
    <rPh sb="34" eb="36">
      <t>カイシュウ</t>
    </rPh>
    <rPh sb="36" eb="37">
      <t>リツ</t>
    </rPh>
    <rPh sb="38" eb="39">
      <t>ア</t>
    </rPh>
    <rPh sb="48" eb="51">
      <t>ジンコウゾウ</t>
    </rPh>
    <rPh sb="54" eb="56">
      <t>ゾウシュウ</t>
    </rPh>
    <rPh sb="57" eb="60">
      <t>ゲンジツテキ</t>
    </rPh>
    <rPh sb="62" eb="63">
      <t>イ</t>
    </rPh>
    <rPh sb="93" eb="94">
      <t>シ</t>
    </rPh>
    <rPh sb="94" eb="95">
      <t>マチ</t>
    </rPh>
    <rPh sb="95" eb="96">
      <t>ガタ</t>
    </rPh>
    <rPh sb="96" eb="99">
      <t>ジョウカソウ</t>
    </rPh>
    <rPh sb="106" eb="107">
      <t>ナカ</t>
    </rPh>
    <rPh sb="109" eb="110">
      <t>ホン</t>
    </rPh>
    <rPh sb="110" eb="112">
      <t>ジギョウ</t>
    </rPh>
    <rPh sb="132" eb="134">
      <t>シュウリョウ</t>
    </rPh>
    <rPh sb="134" eb="135">
      <t>ゴ</t>
    </rPh>
    <rPh sb="148" eb="151">
      <t>ショリジョウ</t>
    </rPh>
    <phoneticPr fontId="4"/>
  </si>
  <si>
    <t>　先行して整備した処理区域は平成10年に供用を開始し20年目を迎える。ポンプ類や施設の老朽化に伴い、平成26年度より補助事業である『機能強化事業』の採択を受け、機能診断をおこない、H28年度より施設の更新を計画的に実施している。平成29年度においては、流入調整層の腐食防止工事やポンプの更新を行い、長寿命化を図った。</t>
    <rPh sb="1" eb="3">
      <t>センコウ</t>
    </rPh>
    <rPh sb="5" eb="7">
      <t>セイビ</t>
    </rPh>
    <rPh sb="9" eb="11">
      <t>ショリ</t>
    </rPh>
    <rPh sb="11" eb="13">
      <t>クイキ</t>
    </rPh>
    <rPh sb="14" eb="16">
      <t>ヘイセイ</t>
    </rPh>
    <rPh sb="18" eb="19">
      <t>ネン</t>
    </rPh>
    <rPh sb="20" eb="22">
      <t>キョウヨウ</t>
    </rPh>
    <rPh sb="23" eb="25">
      <t>カイシ</t>
    </rPh>
    <rPh sb="28" eb="30">
      <t>ネンメ</t>
    </rPh>
    <rPh sb="31" eb="32">
      <t>ムカ</t>
    </rPh>
    <rPh sb="38" eb="39">
      <t>タグイ</t>
    </rPh>
    <rPh sb="40" eb="42">
      <t>シセツ</t>
    </rPh>
    <rPh sb="43" eb="46">
      <t>ロウキュウカ</t>
    </rPh>
    <rPh sb="47" eb="48">
      <t>トモナ</t>
    </rPh>
    <rPh sb="50" eb="52">
      <t>ヘイセイ</t>
    </rPh>
    <rPh sb="54" eb="56">
      <t>ネンド</t>
    </rPh>
    <rPh sb="58" eb="60">
      <t>ホジョ</t>
    </rPh>
    <rPh sb="60" eb="62">
      <t>ジギョウ</t>
    </rPh>
    <rPh sb="66" eb="68">
      <t>キノウ</t>
    </rPh>
    <rPh sb="68" eb="70">
      <t>キョウカ</t>
    </rPh>
    <rPh sb="70" eb="72">
      <t>ジギョウ</t>
    </rPh>
    <rPh sb="74" eb="76">
      <t>サイタク</t>
    </rPh>
    <rPh sb="77" eb="78">
      <t>ウ</t>
    </rPh>
    <rPh sb="80" eb="82">
      <t>キノウ</t>
    </rPh>
    <rPh sb="82" eb="84">
      <t>シンダン</t>
    </rPh>
    <rPh sb="97" eb="99">
      <t>シセツ</t>
    </rPh>
    <rPh sb="100" eb="102">
      <t>コウシン</t>
    </rPh>
    <rPh sb="103" eb="106">
      <t>ケイカクテキ</t>
    </rPh>
    <rPh sb="107" eb="109">
      <t>ジッシ</t>
    </rPh>
    <rPh sb="114" eb="116">
      <t>ヘイセイ</t>
    </rPh>
    <rPh sb="118" eb="120">
      <t>ネンド</t>
    </rPh>
    <rPh sb="126" eb="128">
      <t>リュウニュウ</t>
    </rPh>
    <rPh sb="128" eb="130">
      <t>チョウセイ</t>
    </rPh>
    <rPh sb="130" eb="131">
      <t>ソウ</t>
    </rPh>
    <rPh sb="132" eb="134">
      <t>フショク</t>
    </rPh>
    <rPh sb="134" eb="136">
      <t>ボウシ</t>
    </rPh>
    <rPh sb="136" eb="138">
      <t>コウジ</t>
    </rPh>
    <rPh sb="143" eb="145">
      <t>コウシン</t>
    </rPh>
    <rPh sb="146" eb="147">
      <t>オコナ</t>
    </rPh>
    <rPh sb="149" eb="153">
      <t>チョウジュミョウカ</t>
    </rPh>
    <rPh sb="154" eb="155">
      <t>ハカ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</si>
</sst>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736-4039-8325-3917430255FC}"/>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0.03</c:v>
                </c:pt>
                <c:pt idx="1">
                  <c:v>0.02</c:v>
                </c:pt>
                <c:pt idx="2">
                  <c:v>0.01</c:v>
                </c:pt>
                <c:pt idx="3">
                  <c:v>2.0499999999999998</c:v>
                </c:pt>
                <c:pt idx="4">
                  <c:v>0.01</c:v>
                </c:pt>
              </c:numCache>
            </c:numRef>
          </c:val>
          <c:smooth val="0"/>
          <c:extLst>
            <c:ext xmlns:c16="http://schemas.microsoft.com/office/drawing/2014/chart" uri="{C3380CC4-5D6E-409C-BE32-E72D297353CC}">
              <c16:uniqueId val="{00000001-F736-4039-8325-3917430255FC}"/>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77.02</c:v>
                </c:pt>
                <c:pt idx="1">
                  <c:v>77.930000000000007</c:v>
                </c:pt>
                <c:pt idx="2">
                  <c:v>80.31</c:v>
                </c:pt>
                <c:pt idx="3">
                  <c:v>75.87</c:v>
                </c:pt>
                <c:pt idx="4">
                  <c:v>74.89</c:v>
                </c:pt>
              </c:numCache>
            </c:numRef>
          </c:val>
          <c:extLst>
            <c:ext xmlns:c16="http://schemas.microsoft.com/office/drawing/2014/chart" uri="{C3380CC4-5D6E-409C-BE32-E72D297353CC}">
              <c16:uniqueId val="{00000000-1B10-4AA7-A9DC-3A44029C6969}"/>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B10-4AA7-A9DC-3A44029C6969}"/>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540-48BD-92E8-BB186C18D779}"/>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540-48BD-92E8-BB186C18D779}"/>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1CC-48E2-B9AE-57FC9318F586}"/>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1CC-48E2-B9AE-57FC9318F586}"/>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5DE-4B24-ADAC-8480464EC2D3}"/>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5DE-4B24-ADAC-8480464EC2D3}"/>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993-4648-A140-01748134436F}"/>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993-4648-A140-01748134436F}"/>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795-481E-AFB5-181E9B3AE9BE}"/>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1126.77</c:v>
                </c:pt>
                <c:pt idx="1">
                  <c:v>1044.8</c:v>
                </c:pt>
                <c:pt idx="2">
                  <c:v>1081.8</c:v>
                </c:pt>
                <c:pt idx="3">
                  <c:v>974.93</c:v>
                </c:pt>
                <c:pt idx="4">
                  <c:v>855.8</c:v>
                </c:pt>
              </c:numCache>
            </c:numRef>
          </c:val>
          <c:smooth val="0"/>
          <c:extLst>
            <c:ext xmlns:c16="http://schemas.microsoft.com/office/drawing/2014/chart" uri="{C3380CC4-5D6E-409C-BE32-E72D297353CC}">
              <c16:uniqueId val="{00000001-C795-481E-AFB5-181E9B3AE9BE}"/>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52.76</c:v>
                </c:pt>
                <c:pt idx="1">
                  <c:v>50.63</c:v>
                </c:pt>
                <c:pt idx="2">
                  <c:v>61.11</c:v>
                </c:pt>
                <c:pt idx="3">
                  <c:v>57.45</c:v>
                </c:pt>
                <c:pt idx="4">
                  <c:v>56.71</c:v>
                </c:pt>
              </c:numCache>
            </c:numRef>
          </c:val>
          <c:extLst>
            <c:ext xmlns:c16="http://schemas.microsoft.com/office/drawing/2014/chart" uri="{C3380CC4-5D6E-409C-BE32-E72D297353CC}">
              <c16:uniqueId val="{00000000-6140-4352-8DC7-6B3B7B809306}"/>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50.9</c:v>
                </c:pt>
                <c:pt idx="1">
                  <c:v>50.82</c:v>
                </c:pt>
                <c:pt idx="2">
                  <c:v>52.19</c:v>
                </c:pt>
                <c:pt idx="3">
                  <c:v>55.32</c:v>
                </c:pt>
                <c:pt idx="4">
                  <c:v>59.8</c:v>
                </c:pt>
              </c:numCache>
            </c:numRef>
          </c:val>
          <c:smooth val="0"/>
          <c:extLst>
            <c:ext xmlns:c16="http://schemas.microsoft.com/office/drawing/2014/chart" uri="{C3380CC4-5D6E-409C-BE32-E72D297353CC}">
              <c16:uniqueId val="{00000001-6140-4352-8DC7-6B3B7B809306}"/>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235.39</c:v>
                </c:pt>
                <c:pt idx="1">
                  <c:v>254.06</c:v>
                </c:pt>
                <c:pt idx="2">
                  <c:v>217.66</c:v>
                </c:pt>
                <c:pt idx="3">
                  <c:v>237.64</c:v>
                </c:pt>
                <c:pt idx="4">
                  <c:v>255.74</c:v>
                </c:pt>
              </c:numCache>
            </c:numRef>
          </c:val>
          <c:extLst>
            <c:ext xmlns:c16="http://schemas.microsoft.com/office/drawing/2014/chart" uri="{C3380CC4-5D6E-409C-BE32-E72D297353CC}">
              <c16:uniqueId val="{00000000-9132-430A-A78D-65C4B78F61FC}"/>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293.27</c:v>
                </c:pt>
                <c:pt idx="1">
                  <c:v>300.52</c:v>
                </c:pt>
                <c:pt idx="2">
                  <c:v>296.14</c:v>
                </c:pt>
                <c:pt idx="3">
                  <c:v>283.17</c:v>
                </c:pt>
                <c:pt idx="4">
                  <c:v>263.76</c:v>
                </c:pt>
              </c:numCache>
            </c:numRef>
          </c:val>
          <c:smooth val="0"/>
          <c:extLst>
            <c:ext xmlns:c16="http://schemas.microsoft.com/office/drawing/2014/chart" uri="{C3380CC4-5D6E-409C-BE32-E72D297353CC}">
              <c16:uniqueId val="{00000001-9132-430A-A78D-65C4B78F61FC}"/>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47.97</c:v>
                </c:pt>
                <c:pt idx="1">
                  <c:v>47.97</c:v>
                </c:pt>
                <c:pt idx="2">
                  <c:v>45.22</c:v>
                </c:pt>
                <c:pt idx="3">
                  <c:v>45.38</c:v>
                </c:pt>
                <c:pt idx="4">
                  <c:v>45.38</c:v>
                </c:pt>
              </c:numCache>
            </c:numRef>
          </c:val>
          <c:extLst>
            <c:ext xmlns:c16="http://schemas.microsoft.com/office/drawing/2014/chart" uri="{C3380CC4-5D6E-409C-BE32-E72D297353CC}">
              <c16:uniqueId val="{00000000-6382-45C3-A3B9-5BD09CD229D0}"/>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53.78</c:v>
                </c:pt>
                <c:pt idx="1">
                  <c:v>53.24</c:v>
                </c:pt>
                <c:pt idx="2">
                  <c:v>52.31</c:v>
                </c:pt>
                <c:pt idx="3">
                  <c:v>60.65</c:v>
                </c:pt>
                <c:pt idx="4">
                  <c:v>51.75</c:v>
                </c:pt>
              </c:numCache>
            </c:numRef>
          </c:val>
          <c:smooth val="0"/>
          <c:extLst>
            <c:ext xmlns:c16="http://schemas.microsoft.com/office/drawing/2014/chart" uri="{C3380CC4-5D6E-409C-BE32-E72D297353CC}">
              <c16:uniqueId val="{00000001-6382-45C3-A3B9-5BD09CD229D0}"/>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80.3</c:v>
                </c:pt>
                <c:pt idx="1">
                  <c:v>79.08</c:v>
                </c:pt>
                <c:pt idx="2">
                  <c:v>79.599999999999994</c:v>
                </c:pt>
                <c:pt idx="3">
                  <c:v>81.72</c:v>
                </c:pt>
                <c:pt idx="4">
                  <c:v>80.92</c:v>
                </c:pt>
              </c:numCache>
            </c:numRef>
          </c:val>
          <c:extLst>
            <c:ext xmlns:c16="http://schemas.microsoft.com/office/drawing/2014/chart" uri="{C3380CC4-5D6E-409C-BE32-E72D297353CC}">
              <c16:uniqueId val="{00000000-858B-4235-8DDD-CD641A624583}"/>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84.06</c:v>
                </c:pt>
                <c:pt idx="1">
                  <c:v>84.07</c:v>
                </c:pt>
                <c:pt idx="2">
                  <c:v>84.32</c:v>
                </c:pt>
                <c:pt idx="3">
                  <c:v>84.58</c:v>
                </c:pt>
                <c:pt idx="4">
                  <c:v>84.84</c:v>
                </c:pt>
              </c:numCache>
            </c:numRef>
          </c:val>
          <c:smooth val="0"/>
          <c:extLst>
            <c:ext xmlns:c16="http://schemas.microsoft.com/office/drawing/2014/chart" uri="{C3380CC4-5D6E-409C-BE32-E72D297353CC}">
              <c16:uniqueId val="{00000001-858B-4235-8DDD-CD641A624583}"/>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【814.89】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【85.49】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【255.52】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E1" zoomScale="85" zoomScaleNormal="85" workbookViewId="0">
      <selection activeCell="BK64" sqref="BK6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佐賀県　みやき町</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農業集落排水</v>
      </c>
      <c r="Q8" s="71"/>
      <c r="R8" s="71"/>
      <c r="S8" s="71"/>
      <c r="T8" s="71"/>
      <c r="U8" s="71"/>
      <c r="V8" s="71"/>
      <c r="W8" s="71" t="str">
        <f>データ!L6</f>
        <v>F2</v>
      </c>
      <c r="X8" s="71"/>
      <c r="Y8" s="71"/>
      <c r="Z8" s="71"/>
      <c r="AA8" s="71"/>
      <c r="AB8" s="71"/>
      <c r="AC8" s="71"/>
      <c r="AD8" s="72" t="str">
        <f>データ!$M$6</f>
        <v>非設置</v>
      </c>
      <c r="AE8" s="72"/>
      <c r="AF8" s="72"/>
      <c r="AG8" s="72"/>
      <c r="AH8" s="72"/>
      <c r="AI8" s="72"/>
      <c r="AJ8" s="72"/>
      <c r="AK8" s="3"/>
      <c r="AL8" s="68">
        <f>データ!S6</f>
        <v>25473</v>
      </c>
      <c r="AM8" s="68"/>
      <c r="AN8" s="68"/>
      <c r="AO8" s="68"/>
      <c r="AP8" s="68"/>
      <c r="AQ8" s="68"/>
      <c r="AR8" s="68"/>
      <c r="AS8" s="68"/>
      <c r="AT8" s="67">
        <f>データ!T6</f>
        <v>51.92</v>
      </c>
      <c r="AU8" s="67"/>
      <c r="AV8" s="67"/>
      <c r="AW8" s="67"/>
      <c r="AX8" s="67"/>
      <c r="AY8" s="67"/>
      <c r="AZ8" s="67"/>
      <c r="BA8" s="67"/>
      <c r="BB8" s="67">
        <f>データ!U6</f>
        <v>490.62</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3.94</v>
      </c>
      <c r="Q10" s="67"/>
      <c r="R10" s="67"/>
      <c r="S10" s="67"/>
      <c r="T10" s="67"/>
      <c r="U10" s="67"/>
      <c r="V10" s="67"/>
      <c r="W10" s="67">
        <f>データ!Q6</f>
        <v>100</v>
      </c>
      <c r="X10" s="67"/>
      <c r="Y10" s="67"/>
      <c r="Z10" s="67"/>
      <c r="AA10" s="67"/>
      <c r="AB10" s="67"/>
      <c r="AC10" s="67"/>
      <c r="AD10" s="68">
        <f>データ!R6</f>
        <v>3780</v>
      </c>
      <c r="AE10" s="68"/>
      <c r="AF10" s="68"/>
      <c r="AG10" s="68"/>
      <c r="AH10" s="68"/>
      <c r="AI10" s="68"/>
      <c r="AJ10" s="68"/>
      <c r="AK10" s="2"/>
      <c r="AL10" s="68">
        <f>データ!V6</f>
        <v>1001</v>
      </c>
      <c r="AM10" s="68"/>
      <c r="AN10" s="68"/>
      <c r="AO10" s="68"/>
      <c r="AP10" s="68"/>
      <c r="AQ10" s="68"/>
      <c r="AR10" s="68"/>
      <c r="AS10" s="68"/>
      <c r="AT10" s="67">
        <f>データ!W6</f>
        <v>0.5</v>
      </c>
      <c r="AU10" s="67"/>
      <c r="AV10" s="67"/>
      <c r="AW10" s="67"/>
      <c r="AX10" s="67"/>
      <c r="AY10" s="67"/>
      <c r="AZ10" s="67"/>
      <c r="BA10" s="67"/>
      <c r="BB10" s="67">
        <f>データ!X6</f>
        <v>2002</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1" t="s">
        <v>26</v>
      </c>
      <c r="BM14" s="42"/>
      <c r="BN14" s="42"/>
      <c r="BO14" s="42"/>
      <c r="BP14" s="42"/>
      <c r="BQ14" s="42"/>
      <c r="BR14" s="42"/>
      <c r="BS14" s="42"/>
      <c r="BT14" s="42"/>
      <c r="BU14" s="42"/>
      <c r="BV14" s="42"/>
      <c r="BW14" s="42"/>
      <c r="BX14" s="42"/>
      <c r="BY14" s="42"/>
      <c r="BZ14" s="43"/>
    </row>
    <row r="15" spans="1:78" ht="13.5" customHeight="1" x14ac:dyDescent="0.15">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123</v>
      </c>
      <c r="BM16" s="48"/>
      <c r="BN16" s="48"/>
      <c r="BO16" s="48"/>
      <c r="BP16" s="48"/>
      <c r="BQ16" s="48"/>
      <c r="BR16" s="48"/>
      <c r="BS16" s="48"/>
      <c r="BT16" s="48"/>
      <c r="BU16" s="48"/>
      <c r="BV16" s="48"/>
      <c r="BW16" s="48"/>
      <c r="BX16" s="48"/>
      <c r="BY16" s="48"/>
      <c r="BZ16" s="49"/>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x14ac:dyDescent="0.15">
      <c r="A34" s="2"/>
      <c r="B34" s="16"/>
      <c r="C34" s="53" t="s">
        <v>27</v>
      </c>
      <c r="D34" s="53"/>
      <c r="E34" s="53"/>
      <c r="F34" s="53"/>
      <c r="G34" s="53"/>
      <c r="H34" s="53"/>
      <c r="I34" s="53"/>
      <c r="J34" s="53"/>
      <c r="K34" s="53"/>
      <c r="L34" s="53"/>
      <c r="M34" s="53"/>
      <c r="N34" s="53"/>
      <c r="O34" s="53"/>
      <c r="P34" s="53"/>
      <c r="Q34" s="19"/>
      <c r="R34" s="53" t="s">
        <v>28</v>
      </c>
      <c r="S34" s="53"/>
      <c r="T34" s="53"/>
      <c r="U34" s="53"/>
      <c r="V34" s="53"/>
      <c r="W34" s="53"/>
      <c r="X34" s="53"/>
      <c r="Y34" s="53"/>
      <c r="Z34" s="53"/>
      <c r="AA34" s="53"/>
      <c r="AB34" s="53"/>
      <c r="AC34" s="53"/>
      <c r="AD34" s="53"/>
      <c r="AE34" s="53"/>
      <c r="AF34" s="19"/>
      <c r="AG34" s="53" t="s">
        <v>29</v>
      </c>
      <c r="AH34" s="53"/>
      <c r="AI34" s="53"/>
      <c r="AJ34" s="53"/>
      <c r="AK34" s="53"/>
      <c r="AL34" s="53"/>
      <c r="AM34" s="53"/>
      <c r="AN34" s="53"/>
      <c r="AO34" s="53"/>
      <c r="AP34" s="53"/>
      <c r="AQ34" s="53"/>
      <c r="AR34" s="53"/>
      <c r="AS34" s="53"/>
      <c r="AT34" s="53"/>
      <c r="AU34" s="19"/>
      <c r="AV34" s="53" t="s">
        <v>30</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x14ac:dyDescent="0.15">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31</v>
      </c>
      <c r="BM45" s="42"/>
      <c r="BN45" s="42"/>
      <c r="BO45" s="42"/>
      <c r="BP45" s="42"/>
      <c r="BQ45" s="42"/>
      <c r="BR45" s="42"/>
      <c r="BS45" s="42"/>
      <c r="BT45" s="42"/>
      <c r="BU45" s="42"/>
      <c r="BV45" s="42"/>
      <c r="BW45" s="42"/>
      <c r="BX45" s="42"/>
      <c r="BY45" s="42"/>
      <c r="BZ45" s="4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125</v>
      </c>
      <c r="BM47" s="48"/>
      <c r="BN47" s="48"/>
      <c r="BO47" s="48"/>
      <c r="BP47" s="48"/>
      <c r="BQ47" s="48"/>
      <c r="BR47" s="48"/>
      <c r="BS47" s="48"/>
      <c r="BT47" s="48"/>
      <c r="BU47" s="48"/>
      <c r="BV47" s="48"/>
      <c r="BW47" s="48"/>
      <c r="BX47" s="48"/>
      <c r="BY47" s="48"/>
      <c r="BZ47" s="49"/>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x14ac:dyDescent="0.15">
      <c r="A56" s="2"/>
      <c r="B56" s="16"/>
      <c r="C56" s="53" t="s">
        <v>32</v>
      </c>
      <c r="D56" s="53"/>
      <c r="E56" s="53"/>
      <c r="F56" s="53"/>
      <c r="G56" s="53"/>
      <c r="H56" s="53"/>
      <c r="I56" s="53"/>
      <c r="J56" s="53"/>
      <c r="K56" s="53"/>
      <c r="L56" s="53"/>
      <c r="M56" s="53"/>
      <c r="N56" s="53"/>
      <c r="O56" s="53"/>
      <c r="P56" s="53"/>
      <c r="Q56" s="19"/>
      <c r="R56" s="53" t="s">
        <v>33</v>
      </c>
      <c r="S56" s="53"/>
      <c r="T56" s="53"/>
      <c r="U56" s="53"/>
      <c r="V56" s="53"/>
      <c r="W56" s="53"/>
      <c r="X56" s="53"/>
      <c r="Y56" s="53"/>
      <c r="Z56" s="53"/>
      <c r="AA56" s="53"/>
      <c r="AB56" s="53"/>
      <c r="AC56" s="53"/>
      <c r="AD56" s="53"/>
      <c r="AE56" s="53"/>
      <c r="AF56" s="19"/>
      <c r="AG56" s="53" t="s">
        <v>34</v>
      </c>
      <c r="AH56" s="53"/>
      <c r="AI56" s="53"/>
      <c r="AJ56" s="53"/>
      <c r="AK56" s="53"/>
      <c r="AL56" s="53"/>
      <c r="AM56" s="53"/>
      <c r="AN56" s="53"/>
      <c r="AO56" s="53"/>
      <c r="AP56" s="53"/>
      <c r="AQ56" s="53"/>
      <c r="AR56" s="53"/>
      <c r="AS56" s="53"/>
      <c r="AT56" s="53"/>
      <c r="AU56" s="19"/>
      <c r="AV56" s="53" t="s">
        <v>35</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x14ac:dyDescent="0.15">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x14ac:dyDescent="0.15">
      <c r="A60" s="2"/>
      <c r="B60" s="54" t="s">
        <v>36</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x14ac:dyDescent="0.15">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37</v>
      </c>
      <c r="BM64" s="42"/>
      <c r="BN64" s="42"/>
      <c r="BO64" s="42"/>
      <c r="BP64" s="42"/>
      <c r="BQ64" s="42"/>
      <c r="BR64" s="42"/>
      <c r="BS64" s="42"/>
      <c r="BT64" s="42"/>
      <c r="BU64" s="42"/>
      <c r="BV64" s="42"/>
      <c r="BW64" s="42"/>
      <c r="BX64" s="42"/>
      <c r="BY64" s="42"/>
      <c r="BZ64" s="4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124</v>
      </c>
      <c r="BM66" s="48"/>
      <c r="BN66" s="48"/>
      <c r="BO66" s="48"/>
      <c r="BP66" s="48"/>
      <c r="BQ66" s="48"/>
      <c r="BR66" s="48"/>
      <c r="BS66" s="48"/>
      <c r="BT66" s="48"/>
      <c r="BU66" s="48"/>
      <c r="BV66" s="48"/>
      <c r="BW66" s="48"/>
      <c r="BX66" s="48"/>
      <c r="BY66" s="48"/>
      <c r="BZ66" s="49"/>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x14ac:dyDescent="0.15">
      <c r="A79" s="2"/>
      <c r="B79" s="16"/>
      <c r="C79" s="53" t="s">
        <v>38</v>
      </c>
      <c r="D79" s="53"/>
      <c r="E79" s="53"/>
      <c r="F79" s="53"/>
      <c r="G79" s="53"/>
      <c r="H79" s="53"/>
      <c r="I79" s="53"/>
      <c r="J79" s="53"/>
      <c r="K79" s="53"/>
      <c r="L79" s="53"/>
      <c r="M79" s="53"/>
      <c r="N79" s="53"/>
      <c r="O79" s="53"/>
      <c r="P79" s="53"/>
      <c r="Q79" s="53"/>
      <c r="R79" s="53"/>
      <c r="S79" s="53"/>
      <c r="T79" s="53"/>
      <c r="U79" s="19"/>
      <c r="V79" s="19"/>
      <c r="W79" s="53" t="s">
        <v>39</v>
      </c>
      <c r="X79" s="53"/>
      <c r="Y79" s="53"/>
      <c r="Z79" s="53"/>
      <c r="AA79" s="53"/>
      <c r="AB79" s="53"/>
      <c r="AC79" s="53"/>
      <c r="AD79" s="53"/>
      <c r="AE79" s="53"/>
      <c r="AF79" s="53"/>
      <c r="AG79" s="53"/>
      <c r="AH79" s="53"/>
      <c r="AI79" s="53"/>
      <c r="AJ79" s="53"/>
      <c r="AK79" s="53"/>
      <c r="AL79" s="53"/>
      <c r="AM79" s="53"/>
      <c r="AN79" s="53"/>
      <c r="AO79" s="19"/>
      <c r="AP79" s="19"/>
      <c r="AQ79" s="53" t="s">
        <v>40</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x14ac:dyDescent="0.15">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x14ac:dyDescent="0.15">
      <c r="C83" s="2" t="s">
        <v>41</v>
      </c>
    </row>
    <row r="84" spans="1:78" x14ac:dyDescent="0.15">
      <c r="C84" s="2" t="s">
        <v>42</v>
      </c>
    </row>
    <row r="85" spans="1:78" hidden="1" x14ac:dyDescent="0.15">
      <c r="B85" s="25" t="s">
        <v>43</v>
      </c>
      <c r="C85" s="25"/>
      <c r="D85" s="25"/>
      <c r="E85" s="25" t="s">
        <v>44</v>
      </c>
      <c r="F85" s="25" t="s">
        <v>45</v>
      </c>
      <c r="G85" s="25" t="s">
        <v>46</v>
      </c>
      <c r="H85" s="25" t="s">
        <v>47</v>
      </c>
      <c r="I85" s="25" t="s">
        <v>48</v>
      </c>
      <c r="J85" s="25" t="s">
        <v>49</v>
      </c>
      <c r="K85" s="25" t="s">
        <v>50</v>
      </c>
      <c r="L85" s="25" t="s">
        <v>51</v>
      </c>
      <c r="M85" s="25" t="s">
        <v>52</v>
      </c>
      <c r="N85" s="25" t="s">
        <v>53</v>
      </c>
      <c r="O85" s="25" t="s">
        <v>54</v>
      </c>
    </row>
    <row r="86" spans="1:78" hidden="1" x14ac:dyDescent="0.15">
      <c r="B86" s="25"/>
      <c r="C86" s="25"/>
      <c r="D86" s="25"/>
      <c r="E86" s="25" t="str">
        <f>データ!AI6</f>
        <v/>
      </c>
      <c r="F86" s="25" t="s">
        <v>55</v>
      </c>
      <c r="G86" s="25" t="s">
        <v>56</v>
      </c>
      <c r="H86" s="25" t="str">
        <f>データ!BP6</f>
        <v>【814.89】</v>
      </c>
      <c r="I86" s="25" t="str">
        <f>データ!CA6</f>
        <v>【60.64】</v>
      </c>
      <c r="J86" s="25" t="str">
        <f>データ!CL6</f>
        <v>【255.52】</v>
      </c>
      <c r="K86" s="25" t="str">
        <f>データ!CW6</f>
        <v>【52.49】</v>
      </c>
      <c r="L86" s="25" t="str">
        <f>データ!DH6</f>
        <v>【85.49】</v>
      </c>
      <c r="M86" s="25" t="s">
        <v>55</v>
      </c>
      <c r="N86" s="25" t="s">
        <v>55</v>
      </c>
      <c r="O86" s="25" t="str">
        <f>データ!EO6</f>
        <v>【0.11】</v>
      </c>
    </row>
  </sheetData>
  <sheetProtection algorithmName="SHA-512" hashValue="bMxzguqj0NGxInRplULTamz+bVIifM99rsB+TUydaGUnyMBYuGZ4PLDaJPS5JfH6ichIpnTo/zT3spJ7Ec6RYg==" saltValue="8yKaglek6cWVQh6a60DAbQ==" spinCount="100000"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57</v>
      </c>
      <c r="Y1" s="26">
        <v>1</v>
      </c>
      <c r="Z1" s="26">
        <v>1</v>
      </c>
      <c r="AA1" s="26">
        <v>1</v>
      </c>
      <c r="AB1" s="26">
        <v>1</v>
      </c>
      <c r="AC1" s="26">
        <v>1</v>
      </c>
      <c r="AD1" s="26">
        <v>1</v>
      </c>
      <c r="AE1" s="26">
        <v>1</v>
      </c>
      <c r="AF1" s="26">
        <v>1</v>
      </c>
      <c r="AG1" s="26">
        <v>1</v>
      </c>
      <c r="AH1" s="26">
        <v>1</v>
      </c>
      <c r="AI1" s="26"/>
      <c r="AJ1" s="26">
        <v>1</v>
      </c>
      <c r="AK1" s="26">
        <v>1</v>
      </c>
      <c r="AL1" s="26">
        <v>1</v>
      </c>
      <c r="AM1" s="26">
        <v>1</v>
      </c>
      <c r="AN1" s="26">
        <v>1</v>
      </c>
      <c r="AO1" s="26">
        <v>1</v>
      </c>
      <c r="AP1" s="26">
        <v>1</v>
      </c>
      <c r="AQ1" s="26">
        <v>1</v>
      </c>
      <c r="AR1" s="26">
        <v>1</v>
      </c>
      <c r="AS1" s="26">
        <v>1</v>
      </c>
      <c r="AT1" s="26"/>
      <c r="AU1" s="26">
        <v>1</v>
      </c>
      <c r="AV1" s="26">
        <v>1</v>
      </c>
      <c r="AW1" s="26">
        <v>1</v>
      </c>
      <c r="AX1" s="26">
        <v>1</v>
      </c>
      <c r="AY1" s="26">
        <v>1</v>
      </c>
      <c r="AZ1" s="26">
        <v>1</v>
      </c>
      <c r="BA1" s="26">
        <v>1</v>
      </c>
      <c r="BB1" s="26">
        <v>1</v>
      </c>
      <c r="BC1" s="26">
        <v>1</v>
      </c>
      <c r="BD1" s="26">
        <v>1</v>
      </c>
      <c r="BE1" s="26"/>
      <c r="BF1" s="26">
        <v>1</v>
      </c>
      <c r="BG1" s="26">
        <v>1</v>
      </c>
      <c r="BH1" s="26">
        <v>1</v>
      </c>
      <c r="BI1" s="26">
        <v>1</v>
      </c>
      <c r="BJ1" s="26">
        <v>1</v>
      </c>
      <c r="BK1" s="26">
        <v>1</v>
      </c>
      <c r="BL1" s="26">
        <v>1</v>
      </c>
      <c r="BM1" s="26">
        <v>1</v>
      </c>
      <c r="BN1" s="26">
        <v>1</v>
      </c>
      <c r="BO1" s="26">
        <v>1</v>
      </c>
      <c r="BP1" s="26"/>
      <c r="BQ1" s="26">
        <v>1</v>
      </c>
      <c r="BR1" s="26">
        <v>1</v>
      </c>
      <c r="BS1" s="26">
        <v>1</v>
      </c>
      <c r="BT1" s="26">
        <v>1</v>
      </c>
      <c r="BU1" s="26">
        <v>1</v>
      </c>
      <c r="BV1" s="26">
        <v>1</v>
      </c>
      <c r="BW1" s="26">
        <v>1</v>
      </c>
      <c r="BX1" s="26">
        <v>1</v>
      </c>
      <c r="BY1" s="26">
        <v>1</v>
      </c>
      <c r="BZ1" s="26">
        <v>1</v>
      </c>
      <c r="CA1" s="26"/>
      <c r="CB1" s="26">
        <v>1</v>
      </c>
      <c r="CC1" s="26">
        <v>1</v>
      </c>
      <c r="CD1" s="26">
        <v>1</v>
      </c>
      <c r="CE1" s="26">
        <v>1</v>
      </c>
      <c r="CF1" s="26">
        <v>1</v>
      </c>
      <c r="CG1" s="26">
        <v>1</v>
      </c>
      <c r="CH1" s="26">
        <v>1</v>
      </c>
      <c r="CI1" s="26">
        <v>1</v>
      </c>
      <c r="CJ1" s="26">
        <v>1</v>
      </c>
      <c r="CK1" s="26">
        <v>1</v>
      </c>
      <c r="CL1" s="26"/>
      <c r="CM1" s="26">
        <v>1</v>
      </c>
      <c r="CN1" s="26">
        <v>1</v>
      </c>
      <c r="CO1" s="26">
        <v>1</v>
      </c>
      <c r="CP1" s="26">
        <v>1</v>
      </c>
      <c r="CQ1" s="26">
        <v>1</v>
      </c>
      <c r="CR1" s="26">
        <v>1</v>
      </c>
      <c r="CS1" s="26">
        <v>1</v>
      </c>
      <c r="CT1" s="26">
        <v>1</v>
      </c>
      <c r="CU1" s="26">
        <v>1</v>
      </c>
      <c r="CV1" s="26">
        <v>1</v>
      </c>
      <c r="CW1" s="26"/>
      <c r="CX1" s="26">
        <v>1</v>
      </c>
      <c r="CY1" s="26">
        <v>1</v>
      </c>
      <c r="CZ1" s="26">
        <v>1</v>
      </c>
      <c r="DA1" s="26">
        <v>1</v>
      </c>
      <c r="DB1" s="26">
        <v>1</v>
      </c>
      <c r="DC1" s="26">
        <v>1</v>
      </c>
      <c r="DD1" s="26">
        <v>1</v>
      </c>
      <c r="DE1" s="26">
        <v>1</v>
      </c>
      <c r="DF1" s="26">
        <v>1</v>
      </c>
      <c r="DG1" s="26">
        <v>1</v>
      </c>
      <c r="DH1" s="26"/>
      <c r="DI1" s="26">
        <v>1</v>
      </c>
      <c r="DJ1" s="26">
        <v>1</v>
      </c>
      <c r="DK1" s="26">
        <v>1</v>
      </c>
      <c r="DL1" s="26">
        <v>1</v>
      </c>
      <c r="DM1" s="26">
        <v>1</v>
      </c>
      <c r="DN1" s="26">
        <v>1</v>
      </c>
      <c r="DO1" s="26">
        <v>1</v>
      </c>
      <c r="DP1" s="26">
        <v>1</v>
      </c>
      <c r="DQ1" s="26">
        <v>1</v>
      </c>
      <c r="DR1" s="26">
        <v>1</v>
      </c>
      <c r="DS1" s="26"/>
      <c r="DT1" s="26">
        <v>1</v>
      </c>
      <c r="DU1" s="26">
        <v>1</v>
      </c>
      <c r="DV1" s="26">
        <v>1</v>
      </c>
      <c r="DW1" s="26">
        <v>1</v>
      </c>
      <c r="DX1" s="26">
        <v>1</v>
      </c>
      <c r="DY1" s="26">
        <v>1</v>
      </c>
      <c r="DZ1" s="26">
        <v>1</v>
      </c>
      <c r="EA1" s="26">
        <v>1</v>
      </c>
      <c r="EB1" s="26">
        <v>1</v>
      </c>
      <c r="EC1" s="26">
        <v>1</v>
      </c>
      <c r="ED1" s="26"/>
      <c r="EE1" s="26">
        <v>1</v>
      </c>
      <c r="EF1" s="26">
        <v>1</v>
      </c>
      <c r="EG1" s="26">
        <v>1</v>
      </c>
      <c r="EH1" s="26">
        <v>1</v>
      </c>
      <c r="EI1" s="26">
        <v>1</v>
      </c>
      <c r="EJ1" s="26">
        <v>1</v>
      </c>
      <c r="EK1" s="26">
        <v>1</v>
      </c>
      <c r="EL1" s="26">
        <v>1</v>
      </c>
      <c r="EM1" s="26">
        <v>1</v>
      </c>
      <c r="EN1" s="26">
        <v>1</v>
      </c>
      <c r="EO1" s="26"/>
    </row>
    <row r="2" spans="1:145" x14ac:dyDescent="0.15">
      <c r="A2" s="27" t="s">
        <v>58</v>
      </c>
      <c r="B2" s="27">
        <f>COLUMN()-1</f>
        <v>1</v>
      </c>
      <c r="C2" s="27">
        <f t="shared" ref="C2:BS2" si="0">COLUMN()-1</f>
        <v>2</v>
      </c>
      <c r="D2" s="27">
        <f t="shared" si="0"/>
        <v>3</v>
      </c>
      <c r="E2" s="27">
        <f t="shared" si="0"/>
        <v>4</v>
      </c>
      <c r="F2" s="27">
        <f t="shared" si="0"/>
        <v>5</v>
      </c>
      <c r="G2" s="27">
        <f t="shared" si="0"/>
        <v>6</v>
      </c>
      <c r="H2" s="27">
        <f t="shared" si="0"/>
        <v>7</v>
      </c>
      <c r="I2" s="27">
        <f t="shared" si="0"/>
        <v>8</v>
      </c>
      <c r="J2" s="27">
        <f t="shared" si="0"/>
        <v>9</v>
      </c>
      <c r="K2" s="27">
        <f t="shared" si="0"/>
        <v>10</v>
      </c>
      <c r="L2" s="27">
        <f t="shared" si="0"/>
        <v>11</v>
      </c>
      <c r="M2" s="27">
        <f t="shared" si="0"/>
        <v>12</v>
      </c>
      <c r="N2" s="27">
        <f t="shared" si="0"/>
        <v>13</v>
      </c>
      <c r="O2" s="27">
        <f t="shared" si="0"/>
        <v>14</v>
      </c>
      <c r="P2" s="27">
        <f t="shared" si="0"/>
        <v>15</v>
      </c>
      <c r="Q2" s="27">
        <f t="shared" si="0"/>
        <v>16</v>
      </c>
      <c r="R2" s="27">
        <f t="shared" si="0"/>
        <v>17</v>
      </c>
      <c r="S2" s="27">
        <f t="shared" si="0"/>
        <v>18</v>
      </c>
      <c r="T2" s="27">
        <f t="shared" si="0"/>
        <v>19</v>
      </c>
      <c r="U2" s="27">
        <f t="shared" si="0"/>
        <v>20</v>
      </c>
      <c r="V2" s="27">
        <f t="shared" si="0"/>
        <v>21</v>
      </c>
      <c r="W2" s="27">
        <f t="shared" si="0"/>
        <v>22</v>
      </c>
      <c r="X2" s="27">
        <f t="shared" si="0"/>
        <v>23</v>
      </c>
      <c r="Y2" s="27">
        <f t="shared" si="0"/>
        <v>24</v>
      </c>
      <c r="Z2" s="27">
        <f t="shared" si="0"/>
        <v>25</v>
      </c>
      <c r="AA2" s="27">
        <f t="shared" si="0"/>
        <v>26</v>
      </c>
      <c r="AB2" s="27">
        <f t="shared" si="0"/>
        <v>27</v>
      </c>
      <c r="AC2" s="27">
        <f t="shared" si="0"/>
        <v>28</v>
      </c>
      <c r="AD2" s="27">
        <f t="shared" si="0"/>
        <v>29</v>
      </c>
      <c r="AE2" s="27">
        <f t="shared" si="0"/>
        <v>30</v>
      </c>
      <c r="AF2" s="27">
        <f t="shared" si="0"/>
        <v>31</v>
      </c>
      <c r="AG2" s="27">
        <f t="shared" si="0"/>
        <v>32</v>
      </c>
      <c r="AH2" s="27">
        <f t="shared" si="0"/>
        <v>33</v>
      </c>
      <c r="AI2" s="27">
        <f t="shared" si="0"/>
        <v>34</v>
      </c>
      <c r="AJ2" s="27">
        <f t="shared" si="0"/>
        <v>35</v>
      </c>
      <c r="AK2" s="27">
        <f t="shared" si="0"/>
        <v>36</v>
      </c>
      <c r="AL2" s="27">
        <f t="shared" si="0"/>
        <v>37</v>
      </c>
      <c r="AM2" s="27">
        <f t="shared" si="0"/>
        <v>38</v>
      </c>
      <c r="AN2" s="27">
        <f t="shared" si="0"/>
        <v>39</v>
      </c>
      <c r="AO2" s="27">
        <f t="shared" si="0"/>
        <v>40</v>
      </c>
      <c r="AP2" s="27">
        <f t="shared" si="0"/>
        <v>41</v>
      </c>
      <c r="AQ2" s="27">
        <f t="shared" si="0"/>
        <v>42</v>
      </c>
      <c r="AR2" s="27">
        <f t="shared" si="0"/>
        <v>43</v>
      </c>
      <c r="AS2" s="27">
        <f t="shared" si="0"/>
        <v>44</v>
      </c>
      <c r="AT2" s="27">
        <f t="shared" si="0"/>
        <v>45</v>
      </c>
      <c r="AU2" s="27">
        <f t="shared" si="0"/>
        <v>46</v>
      </c>
      <c r="AV2" s="27">
        <f t="shared" si="0"/>
        <v>47</v>
      </c>
      <c r="AW2" s="27">
        <f t="shared" si="0"/>
        <v>48</v>
      </c>
      <c r="AX2" s="27">
        <f t="shared" si="0"/>
        <v>49</v>
      </c>
      <c r="AY2" s="27">
        <f t="shared" si="0"/>
        <v>50</v>
      </c>
      <c r="AZ2" s="27">
        <f t="shared" si="0"/>
        <v>51</v>
      </c>
      <c r="BA2" s="27">
        <f t="shared" si="0"/>
        <v>52</v>
      </c>
      <c r="BB2" s="27">
        <f t="shared" si="0"/>
        <v>53</v>
      </c>
      <c r="BC2" s="27">
        <f t="shared" si="0"/>
        <v>54</v>
      </c>
      <c r="BD2" s="27">
        <f t="shared" si="0"/>
        <v>55</v>
      </c>
      <c r="BE2" s="27">
        <f t="shared" si="0"/>
        <v>56</v>
      </c>
      <c r="BF2" s="27">
        <f t="shared" si="0"/>
        <v>57</v>
      </c>
      <c r="BG2" s="27">
        <f t="shared" si="0"/>
        <v>58</v>
      </c>
      <c r="BH2" s="27">
        <f t="shared" si="0"/>
        <v>59</v>
      </c>
      <c r="BI2" s="27">
        <f t="shared" si="0"/>
        <v>60</v>
      </c>
      <c r="BJ2" s="27">
        <f t="shared" si="0"/>
        <v>61</v>
      </c>
      <c r="BK2" s="27">
        <f t="shared" si="0"/>
        <v>62</v>
      </c>
      <c r="BL2" s="27">
        <f t="shared" si="0"/>
        <v>63</v>
      </c>
      <c r="BM2" s="27">
        <f t="shared" si="0"/>
        <v>64</v>
      </c>
      <c r="BN2" s="27">
        <f t="shared" si="0"/>
        <v>65</v>
      </c>
      <c r="BO2" s="27">
        <f t="shared" si="0"/>
        <v>66</v>
      </c>
      <c r="BP2" s="27">
        <f t="shared" si="0"/>
        <v>67</v>
      </c>
      <c r="BQ2" s="27">
        <f t="shared" si="0"/>
        <v>68</v>
      </c>
      <c r="BR2" s="27">
        <f t="shared" si="0"/>
        <v>69</v>
      </c>
      <c r="BS2" s="27">
        <f t="shared" si="0"/>
        <v>70</v>
      </c>
      <c r="BT2" s="27">
        <f t="shared" ref="BT2:EE2" si="1">COLUMN()-1</f>
        <v>71</v>
      </c>
      <c r="BU2" s="27">
        <f t="shared" si="1"/>
        <v>72</v>
      </c>
      <c r="BV2" s="27">
        <f t="shared" si="1"/>
        <v>73</v>
      </c>
      <c r="BW2" s="27">
        <f t="shared" si="1"/>
        <v>74</v>
      </c>
      <c r="BX2" s="27">
        <f t="shared" si="1"/>
        <v>75</v>
      </c>
      <c r="BY2" s="27">
        <f t="shared" si="1"/>
        <v>76</v>
      </c>
      <c r="BZ2" s="27">
        <f t="shared" si="1"/>
        <v>77</v>
      </c>
      <c r="CA2" s="27">
        <f t="shared" si="1"/>
        <v>78</v>
      </c>
      <c r="CB2" s="27">
        <f t="shared" si="1"/>
        <v>79</v>
      </c>
      <c r="CC2" s="27">
        <f t="shared" si="1"/>
        <v>80</v>
      </c>
      <c r="CD2" s="27">
        <f t="shared" si="1"/>
        <v>81</v>
      </c>
      <c r="CE2" s="27">
        <f t="shared" si="1"/>
        <v>82</v>
      </c>
      <c r="CF2" s="27">
        <f t="shared" si="1"/>
        <v>83</v>
      </c>
      <c r="CG2" s="27">
        <f t="shared" si="1"/>
        <v>84</v>
      </c>
      <c r="CH2" s="27">
        <f t="shared" si="1"/>
        <v>85</v>
      </c>
      <c r="CI2" s="27">
        <f t="shared" si="1"/>
        <v>86</v>
      </c>
      <c r="CJ2" s="27">
        <f t="shared" si="1"/>
        <v>87</v>
      </c>
      <c r="CK2" s="27">
        <f t="shared" si="1"/>
        <v>88</v>
      </c>
      <c r="CL2" s="27">
        <f t="shared" si="1"/>
        <v>89</v>
      </c>
      <c r="CM2" s="27">
        <f t="shared" si="1"/>
        <v>90</v>
      </c>
      <c r="CN2" s="27">
        <f t="shared" si="1"/>
        <v>91</v>
      </c>
      <c r="CO2" s="27">
        <f t="shared" si="1"/>
        <v>92</v>
      </c>
      <c r="CP2" s="27">
        <f t="shared" si="1"/>
        <v>93</v>
      </c>
      <c r="CQ2" s="27">
        <f t="shared" si="1"/>
        <v>94</v>
      </c>
      <c r="CR2" s="27">
        <f t="shared" si="1"/>
        <v>95</v>
      </c>
      <c r="CS2" s="27">
        <f t="shared" si="1"/>
        <v>96</v>
      </c>
      <c r="CT2" s="27">
        <f t="shared" si="1"/>
        <v>97</v>
      </c>
      <c r="CU2" s="27">
        <f t="shared" si="1"/>
        <v>98</v>
      </c>
      <c r="CV2" s="27">
        <f t="shared" si="1"/>
        <v>99</v>
      </c>
      <c r="CW2" s="27">
        <f t="shared" si="1"/>
        <v>100</v>
      </c>
      <c r="CX2" s="27">
        <f t="shared" si="1"/>
        <v>101</v>
      </c>
      <c r="CY2" s="27">
        <f t="shared" si="1"/>
        <v>102</v>
      </c>
      <c r="CZ2" s="27">
        <f t="shared" si="1"/>
        <v>103</v>
      </c>
      <c r="DA2" s="27">
        <f t="shared" si="1"/>
        <v>104</v>
      </c>
      <c r="DB2" s="27">
        <f t="shared" si="1"/>
        <v>105</v>
      </c>
      <c r="DC2" s="27">
        <f t="shared" si="1"/>
        <v>106</v>
      </c>
      <c r="DD2" s="27">
        <f t="shared" si="1"/>
        <v>107</v>
      </c>
      <c r="DE2" s="27">
        <f t="shared" si="1"/>
        <v>108</v>
      </c>
      <c r="DF2" s="27">
        <f t="shared" si="1"/>
        <v>109</v>
      </c>
      <c r="DG2" s="27">
        <f t="shared" si="1"/>
        <v>110</v>
      </c>
      <c r="DH2" s="27">
        <f t="shared" si="1"/>
        <v>111</v>
      </c>
      <c r="DI2" s="27">
        <f t="shared" si="1"/>
        <v>112</v>
      </c>
      <c r="DJ2" s="27">
        <f t="shared" si="1"/>
        <v>113</v>
      </c>
      <c r="DK2" s="27">
        <f t="shared" si="1"/>
        <v>114</v>
      </c>
      <c r="DL2" s="27">
        <f t="shared" si="1"/>
        <v>115</v>
      </c>
      <c r="DM2" s="27">
        <f t="shared" si="1"/>
        <v>116</v>
      </c>
      <c r="DN2" s="27">
        <f t="shared" si="1"/>
        <v>117</v>
      </c>
      <c r="DO2" s="27">
        <f t="shared" si="1"/>
        <v>118</v>
      </c>
      <c r="DP2" s="27">
        <f t="shared" si="1"/>
        <v>119</v>
      </c>
      <c r="DQ2" s="27">
        <f t="shared" si="1"/>
        <v>120</v>
      </c>
      <c r="DR2" s="27">
        <f t="shared" si="1"/>
        <v>121</v>
      </c>
      <c r="DS2" s="27">
        <f t="shared" si="1"/>
        <v>122</v>
      </c>
      <c r="DT2" s="27">
        <f t="shared" si="1"/>
        <v>123</v>
      </c>
      <c r="DU2" s="27">
        <f t="shared" si="1"/>
        <v>124</v>
      </c>
      <c r="DV2" s="27">
        <f t="shared" si="1"/>
        <v>125</v>
      </c>
      <c r="DW2" s="27">
        <f t="shared" si="1"/>
        <v>126</v>
      </c>
      <c r="DX2" s="27">
        <f t="shared" si="1"/>
        <v>127</v>
      </c>
      <c r="DY2" s="27">
        <f t="shared" si="1"/>
        <v>128</v>
      </c>
      <c r="DZ2" s="27">
        <f t="shared" si="1"/>
        <v>129</v>
      </c>
      <c r="EA2" s="27">
        <f t="shared" si="1"/>
        <v>130</v>
      </c>
      <c r="EB2" s="27">
        <f t="shared" si="1"/>
        <v>131</v>
      </c>
      <c r="EC2" s="27">
        <f t="shared" si="1"/>
        <v>132</v>
      </c>
      <c r="ED2" s="27">
        <f t="shared" si="1"/>
        <v>133</v>
      </c>
      <c r="EE2" s="27">
        <f t="shared" si="1"/>
        <v>134</v>
      </c>
      <c r="EF2" s="27">
        <f t="shared" ref="EF2:EO2" si="2">COLUMN()-1</f>
        <v>135</v>
      </c>
      <c r="EG2" s="27">
        <f t="shared" si="2"/>
        <v>136</v>
      </c>
      <c r="EH2" s="27">
        <f t="shared" si="2"/>
        <v>137</v>
      </c>
      <c r="EI2" s="27">
        <f t="shared" si="2"/>
        <v>138</v>
      </c>
      <c r="EJ2" s="27">
        <f t="shared" si="2"/>
        <v>139</v>
      </c>
      <c r="EK2" s="27">
        <f t="shared" si="2"/>
        <v>140</v>
      </c>
      <c r="EL2" s="27">
        <f t="shared" si="2"/>
        <v>141</v>
      </c>
      <c r="EM2" s="27">
        <f t="shared" si="2"/>
        <v>142</v>
      </c>
      <c r="EN2" s="27">
        <f t="shared" si="2"/>
        <v>143</v>
      </c>
      <c r="EO2" s="27">
        <f t="shared" si="2"/>
        <v>144</v>
      </c>
    </row>
    <row r="3" spans="1:145" x14ac:dyDescent="0.15">
      <c r="A3" s="27" t="s">
        <v>59</v>
      </c>
      <c r="B3" s="28" t="s">
        <v>60</v>
      </c>
      <c r="C3" s="28" t="s">
        <v>61</v>
      </c>
      <c r="D3" s="28" t="s">
        <v>62</v>
      </c>
      <c r="E3" s="28" t="s">
        <v>63</v>
      </c>
      <c r="F3" s="28" t="s">
        <v>64</v>
      </c>
      <c r="G3" s="28" t="s">
        <v>65</v>
      </c>
      <c r="H3" s="76" t="s">
        <v>66</v>
      </c>
      <c r="I3" s="77"/>
      <c r="J3" s="77"/>
      <c r="K3" s="77"/>
      <c r="L3" s="77"/>
      <c r="M3" s="77"/>
      <c r="N3" s="77"/>
      <c r="O3" s="77"/>
      <c r="P3" s="77"/>
      <c r="Q3" s="77"/>
      <c r="R3" s="77"/>
      <c r="S3" s="77"/>
      <c r="T3" s="77"/>
      <c r="U3" s="77"/>
      <c r="V3" s="77"/>
      <c r="W3" s="77"/>
      <c r="X3" s="78"/>
      <c r="Y3" s="82" t="s">
        <v>67</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68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7" t="s">
        <v>69</v>
      </c>
      <c r="B4" s="29"/>
      <c r="C4" s="29"/>
      <c r="D4" s="29"/>
      <c r="E4" s="29"/>
      <c r="F4" s="29"/>
      <c r="G4" s="29"/>
      <c r="H4" s="79"/>
      <c r="I4" s="80"/>
      <c r="J4" s="80"/>
      <c r="K4" s="80"/>
      <c r="L4" s="80"/>
      <c r="M4" s="80"/>
      <c r="N4" s="80"/>
      <c r="O4" s="80"/>
      <c r="P4" s="80"/>
      <c r="Q4" s="80"/>
      <c r="R4" s="80"/>
      <c r="S4" s="80"/>
      <c r="T4" s="80"/>
      <c r="U4" s="80"/>
      <c r="V4" s="80"/>
      <c r="W4" s="80"/>
      <c r="X4" s="81"/>
      <c r="Y4" s="75" t="s">
        <v>70</v>
      </c>
      <c r="Z4" s="75"/>
      <c r="AA4" s="75"/>
      <c r="AB4" s="75"/>
      <c r="AC4" s="75"/>
      <c r="AD4" s="75"/>
      <c r="AE4" s="75"/>
      <c r="AF4" s="75"/>
      <c r="AG4" s="75"/>
      <c r="AH4" s="75"/>
      <c r="AI4" s="75"/>
      <c r="AJ4" s="75" t="s">
        <v>71</v>
      </c>
      <c r="AK4" s="75"/>
      <c r="AL4" s="75"/>
      <c r="AM4" s="75"/>
      <c r="AN4" s="75"/>
      <c r="AO4" s="75"/>
      <c r="AP4" s="75"/>
      <c r="AQ4" s="75"/>
      <c r="AR4" s="75"/>
      <c r="AS4" s="75"/>
      <c r="AT4" s="75"/>
      <c r="AU4" s="75" t="s">
        <v>72</v>
      </c>
      <c r="AV4" s="75"/>
      <c r="AW4" s="75"/>
      <c r="AX4" s="75"/>
      <c r="AY4" s="75"/>
      <c r="AZ4" s="75"/>
      <c r="BA4" s="75"/>
      <c r="BB4" s="75"/>
      <c r="BC4" s="75"/>
      <c r="BD4" s="75"/>
      <c r="BE4" s="75"/>
      <c r="BF4" s="75" t="s">
        <v>73</v>
      </c>
      <c r="BG4" s="75"/>
      <c r="BH4" s="75"/>
      <c r="BI4" s="75"/>
      <c r="BJ4" s="75"/>
      <c r="BK4" s="75"/>
      <c r="BL4" s="75"/>
      <c r="BM4" s="75"/>
      <c r="BN4" s="75"/>
      <c r="BO4" s="75"/>
      <c r="BP4" s="75"/>
      <c r="BQ4" s="75" t="s">
        <v>74</v>
      </c>
      <c r="BR4" s="75"/>
      <c r="BS4" s="75"/>
      <c r="BT4" s="75"/>
      <c r="BU4" s="75"/>
      <c r="BV4" s="75"/>
      <c r="BW4" s="75"/>
      <c r="BX4" s="75"/>
      <c r="BY4" s="75"/>
      <c r="BZ4" s="75"/>
      <c r="CA4" s="75"/>
      <c r="CB4" s="75" t="s">
        <v>75</v>
      </c>
      <c r="CC4" s="75"/>
      <c r="CD4" s="75"/>
      <c r="CE4" s="75"/>
      <c r="CF4" s="75"/>
      <c r="CG4" s="75"/>
      <c r="CH4" s="75"/>
      <c r="CI4" s="75"/>
      <c r="CJ4" s="75"/>
      <c r="CK4" s="75"/>
      <c r="CL4" s="75"/>
      <c r="CM4" s="75" t="s">
        <v>76</v>
      </c>
      <c r="CN4" s="75"/>
      <c r="CO4" s="75"/>
      <c r="CP4" s="75"/>
      <c r="CQ4" s="75"/>
      <c r="CR4" s="75"/>
      <c r="CS4" s="75"/>
      <c r="CT4" s="75"/>
      <c r="CU4" s="75"/>
      <c r="CV4" s="75"/>
      <c r="CW4" s="75"/>
      <c r="CX4" s="75" t="s">
        <v>77</v>
      </c>
      <c r="CY4" s="75"/>
      <c r="CZ4" s="75"/>
      <c r="DA4" s="75"/>
      <c r="DB4" s="75"/>
      <c r="DC4" s="75"/>
      <c r="DD4" s="75"/>
      <c r="DE4" s="75"/>
      <c r="DF4" s="75"/>
      <c r="DG4" s="75"/>
      <c r="DH4" s="75"/>
      <c r="DI4" s="75" t="s">
        <v>78</v>
      </c>
      <c r="DJ4" s="75"/>
      <c r="DK4" s="75"/>
      <c r="DL4" s="75"/>
      <c r="DM4" s="75"/>
      <c r="DN4" s="75"/>
      <c r="DO4" s="75"/>
      <c r="DP4" s="75"/>
      <c r="DQ4" s="75"/>
      <c r="DR4" s="75"/>
      <c r="DS4" s="75"/>
      <c r="DT4" s="75" t="s">
        <v>79</v>
      </c>
      <c r="DU4" s="75"/>
      <c r="DV4" s="75"/>
      <c r="DW4" s="75"/>
      <c r="DX4" s="75"/>
      <c r="DY4" s="75"/>
      <c r="DZ4" s="75"/>
      <c r="EA4" s="75"/>
      <c r="EB4" s="75"/>
      <c r="EC4" s="75"/>
      <c r="ED4" s="75"/>
      <c r="EE4" s="75" t="s">
        <v>80</v>
      </c>
      <c r="EF4" s="75"/>
      <c r="EG4" s="75"/>
      <c r="EH4" s="75"/>
      <c r="EI4" s="75"/>
      <c r="EJ4" s="75"/>
      <c r="EK4" s="75"/>
      <c r="EL4" s="75"/>
      <c r="EM4" s="75"/>
      <c r="EN4" s="75"/>
      <c r="EO4" s="75"/>
    </row>
    <row r="5" spans="1:145" x14ac:dyDescent="0.15">
      <c r="A5" s="27" t="s">
        <v>81</v>
      </c>
      <c r="B5" s="30"/>
      <c r="C5" s="30"/>
      <c r="D5" s="30"/>
      <c r="E5" s="30"/>
      <c r="F5" s="30"/>
      <c r="G5" s="30"/>
      <c r="H5" s="31" t="s">
        <v>82</v>
      </c>
      <c r="I5" s="31" t="s">
        <v>83</v>
      </c>
      <c r="J5" s="31" t="s">
        <v>84</v>
      </c>
      <c r="K5" s="31" t="s">
        <v>85</v>
      </c>
      <c r="L5" s="31" t="s">
        <v>86</v>
      </c>
      <c r="M5" s="31" t="s">
        <v>5</v>
      </c>
      <c r="N5" s="31" t="s">
        <v>87</v>
      </c>
      <c r="O5" s="31" t="s">
        <v>88</v>
      </c>
      <c r="P5" s="31" t="s">
        <v>89</v>
      </c>
      <c r="Q5" s="31" t="s">
        <v>90</v>
      </c>
      <c r="R5" s="31" t="s">
        <v>91</v>
      </c>
      <c r="S5" s="31" t="s">
        <v>92</v>
      </c>
      <c r="T5" s="31" t="s">
        <v>93</v>
      </c>
      <c r="U5" s="31" t="s">
        <v>94</v>
      </c>
      <c r="V5" s="31" t="s">
        <v>95</v>
      </c>
      <c r="W5" s="31" t="s">
        <v>96</v>
      </c>
      <c r="X5" s="31" t="s">
        <v>97</v>
      </c>
      <c r="Y5" s="31" t="s">
        <v>98</v>
      </c>
      <c r="Z5" s="31" t="s">
        <v>99</v>
      </c>
      <c r="AA5" s="31" t="s">
        <v>100</v>
      </c>
      <c r="AB5" s="31" t="s">
        <v>101</v>
      </c>
      <c r="AC5" s="31" t="s">
        <v>102</v>
      </c>
      <c r="AD5" s="31" t="s">
        <v>103</v>
      </c>
      <c r="AE5" s="31" t="s">
        <v>104</v>
      </c>
      <c r="AF5" s="31" t="s">
        <v>105</v>
      </c>
      <c r="AG5" s="31" t="s">
        <v>106</v>
      </c>
      <c r="AH5" s="31" t="s">
        <v>107</v>
      </c>
      <c r="AI5" s="31" t="s">
        <v>43</v>
      </c>
      <c r="AJ5" s="31" t="s">
        <v>98</v>
      </c>
      <c r="AK5" s="31" t="s">
        <v>99</v>
      </c>
      <c r="AL5" s="31" t="s">
        <v>100</v>
      </c>
      <c r="AM5" s="31" t="s">
        <v>101</v>
      </c>
      <c r="AN5" s="31" t="s">
        <v>102</v>
      </c>
      <c r="AO5" s="31" t="s">
        <v>103</v>
      </c>
      <c r="AP5" s="31" t="s">
        <v>104</v>
      </c>
      <c r="AQ5" s="31" t="s">
        <v>105</v>
      </c>
      <c r="AR5" s="31" t="s">
        <v>106</v>
      </c>
      <c r="AS5" s="31" t="s">
        <v>107</v>
      </c>
      <c r="AT5" s="31" t="s">
        <v>108</v>
      </c>
      <c r="AU5" s="31" t="s">
        <v>98</v>
      </c>
      <c r="AV5" s="31" t="s">
        <v>99</v>
      </c>
      <c r="AW5" s="31" t="s">
        <v>100</v>
      </c>
      <c r="AX5" s="31" t="s">
        <v>101</v>
      </c>
      <c r="AY5" s="31" t="s">
        <v>102</v>
      </c>
      <c r="AZ5" s="31" t="s">
        <v>103</v>
      </c>
      <c r="BA5" s="31" t="s">
        <v>104</v>
      </c>
      <c r="BB5" s="31" t="s">
        <v>105</v>
      </c>
      <c r="BC5" s="31" t="s">
        <v>106</v>
      </c>
      <c r="BD5" s="31" t="s">
        <v>107</v>
      </c>
      <c r="BE5" s="31" t="s">
        <v>108</v>
      </c>
      <c r="BF5" s="31" t="s">
        <v>98</v>
      </c>
      <c r="BG5" s="31" t="s">
        <v>99</v>
      </c>
      <c r="BH5" s="31" t="s">
        <v>100</v>
      </c>
      <c r="BI5" s="31" t="s">
        <v>101</v>
      </c>
      <c r="BJ5" s="31" t="s">
        <v>102</v>
      </c>
      <c r="BK5" s="31" t="s">
        <v>103</v>
      </c>
      <c r="BL5" s="31" t="s">
        <v>104</v>
      </c>
      <c r="BM5" s="31" t="s">
        <v>105</v>
      </c>
      <c r="BN5" s="31" t="s">
        <v>106</v>
      </c>
      <c r="BO5" s="31" t="s">
        <v>107</v>
      </c>
      <c r="BP5" s="31" t="s">
        <v>108</v>
      </c>
      <c r="BQ5" s="31" t="s">
        <v>98</v>
      </c>
      <c r="BR5" s="31" t="s">
        <v>99</v>
      </c>
      <c r="BS5" s="31" t="s">
        <v>100</v>
      </c>
      <c r="BT5" s="31" t="s">
        <v>101</v>
      </c>
      <c r="BU5" s="31" t="s">
        <v>102</v>
      </c>
      <c r="BV5" s="31" t="s">
        <v>103</v>
      </c>
      <c r="BW5" s="31" t="s">
        <v>104</v>
      </c>
      <c r="BX5" s="31" t="s">
        <v>105</v>
      </c>
      <c r="BY5" s="31" t="s">
        <v>106</v>
      </c>
      <c r="BZ5" s="31" t="s">
        <v>107</v>
      </c>
      <c r="CA5" s="31" t="s">
        <v>108</v>
      </c>
      <c r="CB5" s="31" t="s">
        <v>98</v>
      </c>
      <c r="CC5" s="31" t="s">
        <v>99</v>
      </c>
      <c r="CD5" s="31" t="s">
        <v>100</v>
      </c>
      <c r="CE5" s="31" t="s">
        <v>101</v>
      </c>
      <c r="CF5" s="31" t="s">
        <v>102</v>
      </c>
      <c r="CG5" s="31" t="s">
        <v>103</v>
      </c>
      <c r="CH5" s="31" t="s">
        <v>104</v>
      </c>
      <c r="CI5" s="31" t="s">
        <v>105</v>
      </c>
      <c r="CJ5" s="31" t="s">
        <v>106</v>
      </c>
      <c r="CK5" s="31" t="s">
        <v>107</v>
      </c>
      <c r="CL5" s="31" t="s">
        <v>108</v>
      </c>
      <c r="CM5" s="31" t="s">
        <v>98</v>
      </c>
      <c r="CN5" s="31" t="s">
        <v>99</v>
      </c>
      <c r="CO5" s="31" t="s">
        <v>100</v>
      </c>
      <c r="CP5" s="31" t="s">
        <v>101</v>
      </c>
      <c r="CQ5" s="31" t="s">
        <v>102</v>
      </c>
      <c r="CR5" s="31" t="s">
        <v>103</v>
      </c>
      <c r="CS5" s="31" t="s">
        <v>104</v>
      </c>
      <c r="CT5" s="31" t="s">
        <v>105</v>
      </c>
      <c r="CU5" s="31" t="s">
        <v>106</v>
      </c>
      <c r="CV5" s="31" t="s">
        <v>107</v>
      </c>
      <c r="CW5" s="31" t="s">
        <v>108</v>
      </c>
      <c r="CX5" s="31" t="s">
        <v>98</v>
      </c>
      <c r="CY5" s="31" t="s">
        <v>99</v>
      </c>
      <c r="CZ5" s="31" t="s">
        <v>100</v>
      </c>
      <c r="DA5" s="31" t="s">
        <v>101</v>
      </c>
      <c r="DB5" s="31" t="s">
        <v>102</v>
      </c>
      <c r="DC5" s="31" t="s">
        <v>103</v>
      </c>
      <c r="DD5" s="31" t="s">
        <v>104</v>
      </c>
      <c r="DE5" s="31" t="s">
        <v>105</v>
      </c>
      <c r="DF5" s="31" t="s">
        <v>106</v>
      </c>
      <c r="DG5" s="31" t="s">
        <v>107</v>
      </c>
      <c r="DH5" s="31" t="s">
        <v>108</v>
      </c>
      <c r="DI5" s="31" t="s">
        <v>98</v>
      </c>
      <c r="DJ5" s="31" t="s">
        <v>99</v>
      </c>
      <c r="DK5" s="31" t="s">
        <v>100</v>
      </c>
      <c r="DL5" s="31" t="s">
        <v>101</v>
      </c>
      <c r="DM5" s="31" t="s">
        <v>102</v>
      </c>
      <c r="DN5" s="31" t="s">
        <v>103</v>
      </c>
      <c r="DO5" s="31" t="s">
        <v>104</v>
      </c>
      <c r="DP5" s="31" t="s">
        <v>105</v>
      </c>
      <c r="DQ5" s="31" t="s">
        <v>106</v>
      </c>
      <c r="DR5" s="31" t="s">
        <v>107</v>
      </c>
      <c r="DS5" s="31" t="s">
        <v>108</v>
      </c>
      <c r="DT5" s="31" t="s">
        <v>98</v>
      </c>
      <c r="DU5" s="31" t="s">
        <v>99</v>
      </c>
      <c r="DV5" s="31" t="s">
        <v>100</v>
      </c>
      <c r="DW5" s="31" t="s">
        <v>101</v>
      </c>
      <c r="DX5" s="31" t="s">
        <v>102</v>
      </c>
      <c r="DY5" s="31" t="s">
        <v>103</v>
      </c>
      <c r="DZ5" s="31" t="s">
        <v>104</v>
      </c>
      <c r="EA5" s="31" t="s">
        <v>105</v>
      </c>
      <c r="EB5" s="31" t="s">
        <v>106</v>
      </c>
      <c r="EC5" s="31" t="s">
        <v>107</v>
      </c>
      <c r="ED5" s="31" t="s">
        <v>108</v>
      </c>
      <c r="EE5" s="31" t="s">
        <v>98</v>
      </c>
      <c r="EF5" s="31" t="s">
        <v>99</v>
      </c>
      <c r="EG5" s="31" t="s">
        <v>100</v>
      </c>
      <c r="EH5" s="31" t="s">
        <v>101</v>
      </c>
      <c r="EI5" s="31" t="s">
        <v>102</v>
      </c>
      <c r="EJ5" s="31" t="s">
        <v>103</v>
      </c>
      <c r="EK5" s="31" t="s">
        <v>104</v>
      </c>
      <c r="EL5" s="31" t="s">
        <v>105</v>
      </c>
      <c r="EM5" s="31" t="s">
        <v>106</v>
      </c>
      <c r="EN5" s="31" t="s">
        <v>107</v>
      </c>
      <c r="EO5" s="31" t="s">
        <v>108</v>
      </c>
    </row>
    <row r="6" spans="1:145" s="35" customFormat="1" x14ac:dyDescent="0.15">
      <c r="A6" s="27" t="s">
        <v>109</v>
      </c>
      <c r="B6" s="32">
        <f>B7</f>
        <v>2017</v>
      </c>
      <c r="C6" s="32">
        <f t="shared" ref="C6:X6" si="3">C7</f>
        <v>413461</v>
      </c>
      <c r="D6" s="32">
        <f t="shared" si="3"/>
        <v>47</v>
      </c>
      <c r="E6" s="32">
        <f t="shared" si="3"/>
        <v>17</v>
      </c>
      <c r="F6" s="32">
        <f t="shared" si="3"/>
        <v>5</v>
      </c>
      <c r="G6" s="32">
        <f t="shared" si="3"/>
        <v>0</v>
      </c>
      <c r="H6" s="32" t="str">
        <f t="shared" si="3"/>
        <v>佐賀県　みやき町</v>
      </c>
      <c r="I6" s="32" t="str">
        <f t="shared" si="3"/>
        <v>法非適用</v>
      </c>
      <c r="J6" s="32" t="str">
        <f t="shared" si="3"/>
        <v>下水道事業</v>
      </c>
      <c r="K6" s="32" t="str">
        <f t="shared" si="3"/>
        <v>農業集落排水</v>
      </c>
      <c r="L6" s="32" t="str">
        <f t="shared" si="3"/>
        <v>F2</v>
      </c>
      <c r="M6" s="32" t="str">
        <f t="shared" si="3"/>
        <v>非設置</v>
      </c>
      <c r="N6" s="33" t="str">
        <f t="shared" si="3"/>
        <v>-</v>
      </c>
      <c r="O6" s="33" t="str">
        <f t="shared" si="3"/>
        <v>該当数値なし</v>
      </c>
      <c r="P6" s="33">
        <f t="shared" si="3"/>
        <v>3.94</v>
      </c>
      <c r="Q6" s="33">
        <f t="shared" si="3"/>
        <v>100</v>
      </c>
      <c r="R6" s="33">
        <f t="shared" si="3"/>
        <v>3780</v>
      </c>
      <c r="S6" s="33">
        <f t="shared" si="3"/>
        <v>25473</v>
      </c>
      <c r="T6" s="33">
        <f t="shared" si="3"/>
        <v>51.92</v>
      </c>
      <c r="U6" s="33">
        <f t="shared" si="3"/>
        <v>490.62</v>
      </c>
      <c r="V6" s="33">
        <f t="shared" si="3"/>
        <v>1001</v>
      </c>
      <c r="W6" s="33">
        <f t="shared" si="3"/>
        <v>0.5</v>
      </c>
      <c r="X6" s="33">
        <f t="shared" si="3"/>
        <v>2002</v>
      </c>
      <c r="Y6" s="34">
        <f>IF(Y7="",NA(),Y7)</f>
        <v>77.02</v>
      </c>
      <c r="Z6" s="34">
        <f t="shared" ref="Z6:AH6" si="4">IF(Z7="",NA(),Z7)</f>
        <v>77.930000000000007</v>
      </c>
      <c r="AA6" s="34">
        <f t="shared" si="4"/>
        <v>80.31</v>
      </c>
      <c r="AB6" s="34">
        <f t="shared" si="4"/>
        <v>75.87</v>
      </c>
      <c r="AC6" s="34">
        <f t="shared" si="4"/>
        <v>74.89</v>
      </c>
      <c r="AD6" s="33" t="e">
        <f t="shared" si="4"/>
        <v>#N/A</v>
      </c>
      <c r="AE6" s="33" t="e">
        <f t="shared" si="4"/>
        <v>#N/A</v>
      </c>
      <c r="AF6" s="33" t="e">
        <f t="shared" si="4"/>
        <v>#N/A</v>
      </c>
      <c r="AG6" s="33" t="e">
        <f t="shared" si="4"/>
        <v>#N/A</v>
      </c>
      <c r="AH6" s="33" t="e">
        <f t="shared" si="4"/>
        <v>#N/A</v>
      </c>
      <c r="AI6" s="33" t="str">
        <f>IF(AI7="","",IF(AI7="-","【-】","【"&amp;SUBSTITUTE(TEXT(AI7,"#,##0.00"),"-","△")&amp;"】"))</f>
        <v/>
      </c>
      <c r="AJ6" s="33" t="e">
        <f>IF(AJ7="",NA(),AJ7)</f>
        <v>#N/A</v>
      </c>
      <c r="AK6" s="33" t="e">
        <f t="shared" ref="AK6:AS6" si="5">IF(AK7="",NA(),AK7)</f>
        <v>#N/A</v>
      </c>
      <c r="AL6" s="33" t="e">
        <f t="shared" si="5"/>
        <v>#N/A</v>
      </c>
      <c r="AM6" s="33" t="e">
        <f t="shared" si="5"/>
        <v>#N/A</v>
      </c>
      <c r="AN6" s="33" t="e">
        <f t="shared" si="5"/>
        <v>#N/A</v>
      </c>
      <c r="AO6" s="33" t="e">
        <f t="shared" si="5"/>
        <v>#N/A</v>
      </c>
      <c r="AP6" s="33" t="e">
        <f t="shared" si="5"/>
        <v>#N/A</v>
      </c>
      <c r="AQ6" s="33" t="e">
        <f t="shared" si="5"/>
        <v>#N/A</v>
      </c>
      <c r="AR6" s="33" t="e">
        <f t="shared" si="5"/>
        <v>#N/A</v>
      </c>
      <c r="AS6" s="33" t="e">
        <f t="shared" si="5"/>
        <v>#N/A</v>
      </c>
      <c r="AT6" s="33" t="str">
        <f>IF(AT7="","",IF(AT7="-","【-】","【"&amp;SUBSTITUTE(TEXT(AT7,"#,##0.00"),"-","△")&amp;"】"))</f>
        <v/>
      </c>
      <c r="AU6" s="33" t="e">
        <f>IF(AU7="",NA(),AU7)</f>
        <v>#N/A</v>
      </c>
      <c r="AV6" s="33" t="e">
        <f t="shared" ref="AV6:BD6" si="6">IF(AV7="",NA(),AV7)</f>
        <v>#N/A</v>
      </c>
      <c r="AW6" s="33" t="e">
        <f t="shared" si="6"/>
        <v>#N/A</v>
      </c>
      <c r="AX6" s="33" t="e">
        <f t="shared" si="6"/>
        <v>#N/A</v>
      </c>
      <c r="AY6" s="33" t="e">
        <f t="shared" si="6"/>
        <v>#N/A</v>
      </c>
      <c r="AZ6" s="33" t="e">
        <f t="shared" si="6"/>
        <v>#N/A</v>
      </c>
      <c r="BA6" s="33" t="e">
        <f t="shared" si="6"/>
        <v>#N/A</v>
      </c>
      <c r="BB6" s="33" t="e">
        <f t="shared" si="6"/>
        <v>#N/A</v>
      </c>
      <c r="BC6" s="33" t="e">
        <f t="shared" si="6"/>
        <v>#N/A</v>
      </c>
      <c r="BD6" s="33" t="e">
        <f t="shared" si="6"/>
        <v>#N/A</v>
      </c>
      <c r="BE6" s="33" t="str">
        <f>IF(BE7="","",IF(BE7="-","【-】","【"&amp;SUBSTITUTE(TEXT(BE7,"#,##0.00"),"-","△")&amp;"】"))</f>
        <v/>
      </c>
      <c r="BF6" s="33">
        <f>IF(BF7="",NA(),BF7)</f>
        <v>0</v>
      </c>
      <c r="BG6" s="33">
        <f t="shared" ref="BG6:BO6" si="7">IF(BG7="",NA(),BG7)</f>
        <v>0</v>
      </c>
      <c r="BH6" s="33">
        <f t="shared" si="7"/>
        <v>0</v>
      </c>
      <c r="BI6" s="33">
        <f t="shared" si="7"/>
        <v>0</v>
      </c>
      <c r="BJ6" s="33">
        <f t="shared" si="7"/>
        <v>0</v>
      </c>
      <c r="BK6" s="34">
        <f t="shared" si="7"/>
        <v>1126.77</v>
      </c>
      <c r="BL6" s="34">
        <f t="shared" si="7"/>
        <v>1044.8</v>
      </c>
      <c r="BM6" s="34">
        <f t="shared" si="7"/>
        <v>1081.8</v>
      </c>
      <c r="BN6" s="34">
        <f t="shared" si="7"/>
        <v>974.93</v>
      </c>
      <c r="BO6" s="34">
        <f t="shared" si="7"/>
        <v>855.8</v>
      </c>
      <c r="BP6" s="33" t="str">
        <f>IF(BP7="","",IF(BP7="-","【-】","【"&amp;SUBSTITUTE(TEXT(BP7,"#,##0.00"),"-","△")&amp;"】"))</f>
        <v>【814.89】</v>
      </c>
      <c r="BQ6" s="34">
        <f>IF(BQ7="",NA(),BQ7)</f>
        <v>52.76</v>
      </c>
      <c r="BR6" s="34">
        <f t="shared" ref="BR6:BZ6" si="8">IF(BR7="",NA(),BR7)</f>
        <v>50.63</v>
      </c>
      <c r="BS6" s="34">
        <f t="shared" si="8"/>
        <v>61.11</v>
      </c>
      <c r="BT6" s="34">
        <f t="shared" si="8"/>
        <v>57.45</v>
      </c>
      <c r="BU6" s="34">
        <f t="shared" si="8"/>
        <v>56.71</v>
      </c>
      <c r="BV6" s="34">
        <f t="shared" si="8"/>
        <v>50.9</v>
      </c>
      <c r="BW6" s="34">
        <f t="shared" si="8"/>
        <v>50.82</v>
      </c>
      <c r="BX6" s="34">
        <f t="shared" si="8"/>
        <v>52.19</v>
      </c>
      <c r="BY6" s="34">
        <f t="shared" si="8"/>
        <v>55.32</v>
      </c>
      <c r="BZ6" s="34">
        <f t="shared" si="8"/>
        <v>59.8</v>
      </c>
      <c r="CA6" s="33" t="str">
        <f>IF(CA7="","",IF(CA7="-","【-】","【"&amp;SUBSTITUTE(TEXT(CA7,"#,##0.00"),"-","△")&amp;"】"))</f>
        <v>【60.64】</v>
      </c>
      <c r="CB6" s="34">
        <f>IF(CB7="",NA(),CB7)</f>
        <v>235.39</v>
      </c>
      <c r="CC6" s="34">
        <f t="shared" ref="CC6:CK6" si="9">IF(CC7="",NA(),CC7)</f>
        <v>254.06</v>
      </c>
      <c r="CD6" s="34">
        <f t="shared" si="9"/>
        <v>217.66</v>
      </c>
      <c r="CE6" s="34">
        <f t="shared" si="9"/>
        <v>237.64</v>
      </c>
      <c r="CF6" s="34">
        <f t="shared" si="9"/>
        <v>255.74</v>
      </c>
      <c r="CG6" s="34">
        <f t="shared" si="9"/>
        <v>293.27</v>
      </c>
      <c r="CH6" s="34">
        <f t="shared" si="9"/>
        <v>300.52</v>
      </c>
      <c r="CI6" s="34">
        <f t="shared" si="9"/>
        <v>296.14</v>
      </c>
      <c r="CJ6" s="34">
        <f t="shared" si="9"/>
        <v>283.17</v>
      </c>
      <c r="CK6" s="34">
        <f t="shared" si="9"/>
        <v>263.76</v>
      </c>
      <c r="CL6" s="33" t="str">
        <f>IF(CL7="","",IF(CL7="-","【-】","【"&amp;SUBSTITUTE(TEXT(CL7,"#,##0.00"),"-","△")&amp;"】"))</f>
        <v>【255.52】</v>
      </c>
      <c r="CM6" s="34">
        <f>IF(CM7="",NA(),CM7)</f>
        <v>47.97</v>
      </c>
      <c r="CN6" s="34">
        <f t="shared" ref="CN6:CV6" si="10">IF(CN7="",NA(),CN7)</f>
        <v>47.97</v>
      </c>
      <c r="CO6" s="34">
        <f t="shared" si="10"/>
        <v>45.22</v>
      </c>
      <c r="CP6" s="34">
        <f t="shared" si="10"/>
        <v>45.38</v>
      </c>
      <c r="CQ6" s="34">
        <f t="shared" si="10"/>
        <v>45.38</v>
      </c>
      <c r="CR6" s="34">
        <f t="shared" si="10"/>
        <v>53.78</v>
      </c>
      <c r="CS6" s="34">
        <f t="shared" si="10"/>
        <v>53.24</v>
      </c>
      <c r="CT6" s="34">
        <f t="shared" si="10"/>
        <v>52.31</v>
      </c>
      <c r="CU6" s="34">
        <f t="shared" si="10"/>
        <v>60.65</v>
      </c>
      <c r="CV6" s="34">
        <f t="shared" si="10"/>
        <v>51.75</v>
      </c>
      <c r="CW6" s="33" t="str">
        <f>IF(CW7="","",IF(CW7="-","【-】","【"&amp;SUBSTITUTE(TEXT(CW7,"#,##0.00"),"-","△")&amp;"】"))</f>
        <v>【52.49】</v>
      </c>
      <c r="CX6" s="34">
        <f>IF(CX7="",NA(),CX7)</f>
        <v>80.3</v>
      </c>
      <c r="CY6" s="34">
        <f t="shared" ref="CY6:DG6" si="11">IF(CY7="",NA(),CY7)</f>
        <v>79.08</v>
      </c>
      <c r="CZ6" s="34">
        <f t="shared" si="11"/>
        <v>79.599999999999994</v>
      </c>
      <c r="DA6" s="34">
        <f t="shared" si="11"/>
        <v>81.72</v>
      </c>
      <c r="DB6" s="34">
        <f t="shared" si="11"/>
        <v>80.92</v>
      </c>
      <c r="DC6" s="34">
        <f t="shared" si="11"/>
        <v>84.06</v>
      </c>
      <c r="DD6" s="34">
        <f t="shared" si="11"/>
        <v>84.07</v>
      </c>
      <c r="DE6" s="34">
        <f t="shared" si="11"/>
        <v>84.32</v>
      </c>
      <c r="DF6" s="34">
        <f t="shared" si="11"/>
        <v>84.58</v>
      </c>
      <c r="DG6" s="34">
        <f t="shared" si="11"/>
        <v>84.84</v>
      </c>
      <c r="DH6" s="33" t="str">
        <f>IF(DH7="","",IF(DH7="-","【-】","【"&amp;SUBSTITUTE(TEXT(DH7,"#,##0.00"),"-","△")&amp;"】"))</f>
        <v>【85.49】</v>
      </c>
      <c r="DI6" s="33" t="e">
        <f>IF(DI7="",NA(),DI7)</f>
        <v>#N/A</v>
      </c>
      <c r="DJ6" s="33" t="e">
        <f t="shared" ref="DJ6:DR6" si="12">IF(DJ7="",NA(),DJ7)</f>
        <v>#N/A</v>
      </c>
      <c r="DK6" s="33" t="e">
        <f t="shared" si="12"/>
        <v>#N/A</v>
      </c>
      <c r="DL6" s="33" t="e">
        <f t="shared" si="12"/>
        <v>#N/A</v>
      </c>
      <c r="DM6" s="33" t="e">
        <f t="shared" si="12"/>
        <v>#N/A</v>
      </c>
      <c r="DN6" s="33" t="e">
        <f t="shared" si="12"/>
        <v>#N/A</v>
      </c>
      <c r="DO6" s="33" t="e">
        <f t="shared" si="12"/>
        <v>#N/A</v>
      </c>
      <c r="DP6" s="33" t="e">
        <f t="shared" si="12"/>
        <v>#N/A</v>
      </c>
      <c r="DQ6" s="33" t="e">
        <f t="shared" si="12"/>
        <v>#N/A</v>
      </c>
      <c r="DR6" s="33" t="e">
        <f t="shared" si="12"/>
        <v>#N/A</v>
      </c>
      <c r="DS6" s="33" t="str">
        <f>IF(DS7="","",IF(DS7="-","【-】","【"&amp;SUBSTITUTE(TEXT(DS7,"#,##0.00"),"-","△")&amp;"】"))</f>
        <v/>
      </c>
      <c r="DT6" s="33" t="e">
        <f>IF(DT7="",NA(),DT7)</f>
        <v>#N/A</v>
      </c>
      <c r="DU6" s="33" t="e">
        <f t="shared" ref="DU6:EC6" si="13">IF(DU7="",NA(),DU7)</f>
        <v>#N/A</v>
      </c>
      <c r="DV6" s="33" t="e">
        <f t="shared" si="13"/>
        <v>#N/A</v>
      </c>
      <c r="DW6" s="33" t="e">
        <f t="shared" si="13"/>
        <v>#N/A</v>
      </c>
      <c r="DX6" s="33" t="e">
        <f t="shared" si="13"/>
        <v>#N/A</v>
      </c>
      <c r="DY6" s="33" t="e">
        <f t="shared" si="13"/>
        <v>#N/A</v>
      </c>
      <c r="DZ6" s="33" t="e">
        <f t="shared" si="13"/>
        <v>#N/A</v>
      </c>
      <c r="EA6" s="33" t="e">
        <f t="shared" si="13"/>
        <v>#N/A</v>
      </c>
      <c r="EB6" s="33" t="e">
        <f t="shared" si="13"/>
        <v>#N/A</v>
      </c>
      <c r="EC6" s="33" t="e">
        <f t="shared" si="13"/>
        <v>#N/A</v>
      </c>
      <c r="ED6" s="33" t="str">
        <f>IF(ED7="","",IF(ED7="-","【-】","【"&amp;SUBSTITUTE(TEXT(ED7,"#,##0.00"),"-","△")&amp;"】"))</f>
        <v/>
      </c>
      <c r="EE6" s="33">
        <f>IF(EE7="",NA(),EE7)</f>
        <v>0</v>
      </c>
      <c r="EF6" s="33">
        <f t="shared" ref="EF6:EN6" si="14">IF(EF7="",NA(),EF7)</f>
        <v>0</v>
      </c>
      <c r="EG6" s="33">
        <f t="shared" si="14"/>
        <v>0</v>
      </c>
      <c r="EH6" s="33">
        <f t="shared" si="14"/>
        <v>0</v>
      </c>
      <c r="EI6" s="33">
        <f t="shared" si="14"/>
        <v>0</v>
      </c>
      <c r="EJ6" s="34">
        <f t="shared" si="14"/>
        <v>0.03</v>
      </c>
      <c r="EK6" s="34">
        <f t="shared" si="14"/>
        <v>0.02</v>
      </c>
      <c r="EL6" s="34">
        <f t="shared" si="14"/>
        <v>0.01</v>
      </c>
      <c r="EM6" s="34">
        <f t="shared" si="14"/>
        <v>2.0499999999999998</v>
      </c>
      <c r="EN6" s="34">
        <f t="shared" si="14"/>
        <v>0.01</v>
      </c>
      <c r="EO6" s="33" t="str">
        <f>IF(EO7="","",IF(EO7="-","【-】","【"&amp;SUBSTITUTE(TEXT(EO7,"#,##0.00"),"-","△")&amp;"】"))</f>
        <v>【0.11】</v>
      </c>
    </row>
    <row r="7" spans="1:145" s="35" customFormat="1" x14ac:dyDescent="0.15">
      <c r="A7" s="27"/>
      <c r="B7" s="36">
        <v>2017</v>
      </c>
      <c r="C7" s="36">
        <v>413461</v>
      </c>
      <c r="D7" s="36">
        <v>47</v>
      </c>
      <c r="E7" s="36">
        <v>17</v>
      </c>
      <c r="F7" s="36">
        <v>5</v>
      </c>
      <c r="G7" s="36">
        <v>0</v>
      </c>
      <c r="H7" s="36" t="s">
        <v>110</v>
      </c>
      <c r="I7" s="36" t="s">
        <v>111</v>
      </c>
      <c r="J7" s="36" t="s">
        <v>112</v>
      </c>
      <c r="K7" s="36" t="s">
        <v>113</v>
      </c>
      <c r="L7" s="36" t="s">
        <v>114</v>
      </c>
      <c r="M7" s="36" t="s">
        <v>115</v>
      </c>
      <c r="N7" s="37" t="s">
        <v>116</v>
      </c>
      <c r="O7" s="37" t="s">
        <v>117</v>
      </c>
      <c r="P7" s="37">
        <v>3.94</v>
      </c>
      <c r="Q7" s="37">
        <v>100</v>
      </c>
      <c r="R7" s="37">
        <v>3780</v>
      </c>
      <c r="S7" s="37">
        <v>25473</v>
      </c>
      <c r="T7" s="37">
        <v>51.92</v>
      </c>
      <c r="U7" s="37">
        <v>490.62</v>
      </c>
      <c r="V7" s="37">
        <v>1001</v>
      </c>
      <c r="W7" s="37">
        <v>0.5</v>
      </c>
      <c r="X7" s="37">
        <v>2002</v>
      </c>
      <c r="Y7" s="37">
        <v>77.02</v>
      </c>
      <c r="Z7" s="37">
        <v>77.930000000000007</v>
      </c>
      <c r="AA7" s="37">
        <v>80.31</v>
      </c>
      <c r="AB7" s="37">
        <v>75.87</v>
      </c>
      <c r="AC7" s="37">
        <v>74.89</v>
      </c>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v>0</v>
      </c>
      <c r="BG7" s="37">
        <v>0</v>
      </c>
      <c r="BH7" s="37">
        <v>0</v>
      </c>
      <c r="BI7" s="37">
        <v>0</v>
      </c>
      <c r="BJ7" s="37">
        <v>0</v>
      </c>
      <c r="BK7" s="37">
        <v>1126.77</v>
      </c>
      <c r="BL7" s="37">
        <v>1044.8</v>
      </c>
      <c r="BM7" s="37">
        <v>1081.8</v>
      </c>
      <c r="BN7" s="37">
        <v>974.93</v>
      </c>
      <c r="BO7" s="37">
        <v>855.8</v>
      </c>
      <c r="BP7" s="37">
        <v>814.89</v>
      </c>
      <c r="BQ7" s="37">
        <v>52.76</v>
      </c>
      <c r="BR7" s="37">
        <v>50.63</v>
      </c>
      <c r="BS7" s="37">
        <v>61.11</v>
      </c>
      <c r="BT7" s="37">
        <v>57.45</v>
      </c>
      <c r="BU7" s="37">
        <v>56.71</v>
      </c>
      <c r="BV7" s="37">
        <v>50.9</v>
      </c>
      <c r="BW7" s="37">
        <v>50.82</v>
      </c>
      <c r="BX7" s="37">
        <v>52.19</v>
      </c>
      <c r="BY7" s="37">
        <v>55.32</v>
      </c>
      <c r="BZ7" s="37">
        <v>59.8</v>
      </c>
      <c r="CA7" s="37">
        <v>60.64</v>
      </c>
      <c r="CB7" s="37">
        <v>235.39</v>
      </c>
      <c r="CC7" s="37">
        <v>254.06</v>
      </c>
      <c r="CD7" s="37">
        <v>217.66</v>
      </c>
      <c r="CE7" s="37">
        <v>237.64</v>
      </c>
      <c r="CF7" s="37">
        <v>255.74</v>
      </c>
      <c r="CG7" s="37">
        <v>293.27</v>
      </c>
      <c r="CH7" s="37">
        <v>300.52</v>
      </c>
      <c r="CI7" s="37">
        <v>296.14</v>
      </c>
      <c r="CJ7" s="37">
        <v>283.17</v>
      </c>
      <c r="CK7" s="37">
        <v>263.76</v>
      </c>
      <c r="CL7" s="37">
        <v>255.52</v>
      </c>
      <c r="CM7" s="37">
        <v>47.97</v>
      </c>
      <c r="CN7" s="37">
        <v>47.97</v>
      </c>
      <c r="CO7" s="37">
        <v>45.22</v>
      </c>
      <c r="CP7" s="37">
        <v>45.38</v>
      </c>
      <c r="CQ7" s="37">
        <v>45.38</v>
      </c>
      <c r="CR7" s="37">
        <v>53.78</v>
      </c>
      <c r="CS7" s="37">
        <v>53.24</v>
      </c>
      <c r="CT7" s="37">
        <v>52.31</v>
      </c>
      <c r="CU7" s="37">
        <v>60.65</v>
      </c>
      <c r="CV7" s="37">
        <v>51.75</v>
      </c>
      <c r="CW7" s="37">
        <v>52.49</v>
      </c>
      <c r="CX7" s="37">
        <v>80.3</v>
      </c>
      <c r="CY7" s="37">
        <v>79.08</v>
      </c>
      <c r="CZ7" s="37">
        <v>79.599999999999994</v>
      </c>
      <c r="DA7" s="37">
        <v>81.72</v>
      </c>
      <c r="DB7" s="37">
        <v>80.92</v>
      </c>
      <c r="DC7" s="37">
        <v>84.06</v>
      </c>
      <c r="DD7" s="37">
        <v>84.07</v>
      </c>
      <c r="DE7" s="37">
        <v>84.32</v>
      </c>
      <c r="DF7" s="37">
        <v>84.58</v>
      </c>
      <c r="DG7" s="37">
        <v>84.84</v>
      </c>
      <c r="DH7" s="37">
        <v>85.49</v>
      </c>
      <c r="DI7" s="37"/>
      <c r="DJ7" s="37"/>
      <c r="DK7" s="37"/>
      <c r="DL7" s="37"/>
      <c r="DM7" s="37"/>
      <c r="DN7" s="37"/>
      <c r="DO7" s="37"/>
      <c r="DP7" s="37"/>
      <c r="DQ7" s="37"/>
      <c r="DR7" s="37"/>
      <c r="DS7" s="37"/>
      <c r="DT7" s="37"/>
      <c r="DU7" s="37"/>
      <c r="DV7" s="37"/>
      <c r="DW7" s="37"/>
      <c r="DX7" s="37"/>
      <c r="DY7" s="37"/>
      <c r="DZ7" s="37"/>
      <c r="EA7" s="37"/>
      <c r="EB7" s="37"/>
      <c r="EC7" s="37"/>
      <c r="ED7" s="37"/>
      <c r="EE7" s="37">
        <v>0</v>
      </c>
      <c r="EF7" s="37">
        <v>0</v>
      </c>
      <c r="EG7" s="37">
        <v>0</v>
      </c>
      <c r="EH7" s="37">
        <v>0</v>
      </c>
      <c r="EI7" s="37">
        <v>0</v>
      </c>
      <c r="EJ7" s="37">
        <v>0.03</v>
      </c>
      <c r="EK7" s="37">
        <v>0.02</v>
      </c>
      <c r="EL7" s="37">
        <v>0.01</v>
      </c>
      <c r="EM7" s="37">
        <v>2.0499999999999998</v>
      </c>
      <c r="EN7" s="37">
        <v>0.01</v>
      </c>
      <c r="EO7" s="37">
        <v>0.11</v>
      </c>
    </row>
    <row r="8" spans="1:145" x14ac:dyDescent="0.15">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row>
    <row r="9" spans="1:145" x14ac:dyDescent="0.15">
      <c r="A9" s="39"/>
      <c r="B9" s="39" t="s">
        <v>118</v>
      </c>
      <c r="C9" s="39" t="s">
        <v>119</v>
      </c>
      <c r="D9" s="39" t="s">
        <v>120</v>
      </c>
      <c r="E9" s="39" t="s">
        <v>121</v>
      </c>
      <c r="F9" s="39" t="s">
        <v>122</v>
      </c>
      <c r="R9" s="38"/>
      <c r="Y9" s="38"/>
      <c r="Z9" s="38"/>
      <c r="AA9" s="38"/>
      <c r="AB9" s="38"/>
      <c r="AC9" s="38"/>
      <c r="AD9" s="38"/>
      <c r="AE9" s="38"/>
      <c r="AF9" s="38"/>
      <c r="AG9" s="38"/>
      <c r="AI9" s="38"/>
      <c r="AJ9" s="38"/>
      <c r="AK9" s="38"/>
      <c r="AL9" s="38"/>
      <c r="AM9" s="38"/>
      <c r="AN9" s="38"/>
      <c r="AO9" s="38"/>
      <c r="AP9" s="38"/>
      <c r="AQ9" s="38"/>
      <c r="AR9" s="38"/>
      <c r="AT9" s="38"/>
      <c r="AU9" s="38"/>
      <c r="AV9" s="38"/>
      <c r="AW9" s="38"/>
      <c r="AX9" s="38"/>
      <c r="AY9" s="38"/>
      <c r="AZ9" s="38"/>
      <c r="BA9" s="38"/>
      <c r="BB9" s="38"/>
      <c r="BC9" s="38"/>
      <c r="BE9" s="38"/>
      <c r="BF9" s="38"/>
      <c r="BG9" s="38"/>
      <c r="BH9" s="38"/>
      <c r="BI9" s="38"/>
      <c r="BJ9" s="38"/>
      <c r="BK9" s="38"/>
      <c r="BL9" s="38"/>
      <c r="BM9" s="38"/>
      <c r="BN9" s="38"/>
      <c r="BP9" s="38"/>
      <c r="BQ9" s="38"/>
      <c r="BR9" s="38"/>
      <c r="BS9" s="38"/>
      <c r="BT9" s="38"/>
      <c r="BU9" s="38"/>
      <c r="BV9" s="38"/>
      <c r="BW9" s="38"/>
      <c r="BX9" s="38"/>
      <c r="BY9" s="38"/>
      <c r="CA9" s="38"/>
      <c r="CB9" s="38"/>
      <c r="CC9" s="38"/>
      <c r="CD9" s="38"/>
      <c r="CE9" s="38"/>
      <c r="CF9" s="38"/>
      <c r="CG9" s="38"/>
      <c r="CH9" s="38"/>
      <c r="CI9" s="38"/>
      <c r="CJ9" s="38"/>
      <c r="CL9" s="38"/>
      <c r="CM9" s="38"/>
      <c r="CN9" s="38"/>
      <c r="CO9" s="38"/>
      <c r="CP9" s="38"/>
      <c r="CQ9" s="38"/>
      <c r="CR9" s="38"/>
      <c r="CS9" s="38"/>
      <c r="CT9" s="38"/>
      <c r="CU9" s="38"/>
      <c r="CW9" s="38"/>
      <c r="CX9" s="38"/>
      <c r="CY9" s="38"/>
      <c r="CZ9" s="38"/>
      <c r="DA9" s="38"/>
      <c r="DB9" s="38"/>
      <c r="DC9" s="38"/>
      <c r="DD9" s="38"/>
      <c r="DE9" s="38"/>
      <c r="DF9" s="38"/>
      <c r="DH9" s="38"/>
      <c r="DI9" s="38"/>
      <c r="DJ9" s="38"/>
      <c r="DK9" s="38"/>
      <c r="DL9" s="38"/>
      <c r="DM9" s="38"/>
      <c r="DN9" s="38"/>
      <c r="DO9" s="38"/>
      <c r="DP9" s="38"/>
      <c r="DQ9" s="38"/>
      <c r="DS9" s="38"/>
      <c r="DT9" s="38"/>
      <c r="DU9" s="38"/>
      <c r="DV9" s="38"/>
      <c r="DW9" s="38"/>
      <c r="DX9" s="38"/>
      <c r="DY9" s="38"/>
      <c r="DZ9" s="38"/>
      <c r="EA9" s="38"/>
      <c r="EB9" s="38"/>
      <c r="ED9" s="38"/>
      <c r="EE9" s="38"/>
      <c r="EF9" s="38"/>
      <c r="EG9" s="38"/>
      <c r="EH9" s="38"/>
      <c r="EI9" s="38"/>
      <c r="EJ9" s="38"/>
      <c r="EK9" s="38"/>
      <c r="EL9" s="38"/>
      <c r="EM9" s="38"/>
    </row>
    <row r="10" spans="1:145" x14ac:dyDescent="0.15">
      <c r="A10" s="39" t="s">
        <v>60</v>
      </c>
      <c r="B10" s="40">
        <f>DATEVALUE($B$6-4&amp;"年1月1日")</f>
        <v>41275</v>
      </c>
      <c r="C10" s="40">
        <f>DATEVALUE($B$6-3&amp;"年1月1日")</f>
        <v>41640</v>
      </c>
      <c r="D10" s="40">
        <f>DATEVALUE($B$6-2&amp;"年1月1日")</f>
        <v>42005</v>
      </c>
      <c r="E10" s="40">
        <f>DATEVALUE($B$6-1&amp;"年1月1日")</f>
        <v>42370</v>
      </c>
      <c r="F10" s="40">
        <f>DATEVALUE($B$6&amp;"年1月1日")</f>
        <v>42736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dcterms:created xsi:type="dcterms:W3CDTF">2018-12-03T09:30:17Z</dcterms:created>
  <dcterms:modified xsi:type="dcterms:W3CDTF">2019-02-04T06:07:10Z</dcterms:modified>
  <cp:category/>
</cp:coreProperties>
</file>