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4\14_みやき町\"/>
    </mc:Choice>
  </mc:AlternateContent>
  <workbookProtection workbookAlgorithmName="SHA-512" workbookHashValue="1HyIkyYOoUztAd3Ar7JmpbpDkokOv7mD7Z1+UHhrRiV6hPa0lFhoTACghkk5iy5OqJbDEAervve5okyuWu28TQ==" workbookSaltValue="0ObbU7yGue7ucmTId5lzk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T6" i="5"/>
  <c r="S6" i="5"/>
  <c r="R6" i="5"/>
  <c r="Q6" i="5"/>
  <c r="P6" i="5"/>
  <c r="O6" i="5"/>
  <c r="I10" i="4" s="1"/>
  <c r="N6" i="5"/>
  <c r="M6" i="5"/>
  <c r="L6" i="5"/>
  <c r="W8" i="4" s="1"/>
  <c r="K6" i="5"/>
  <c r="P8" i="4" s="1"/>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W10" i="4"/>
  <c r="P10" i="4"/>
  <c r="B10" i="4"/>
  <c r="BB8" i="4"/>
  <c r="AT8" i="4"/>
  <c r="AL8" i="4"/>
  <c r="AD8" i="4"/>
  <c r="I8" i="4"/>
  <c r="B8" i="4"/>
</calcChain>
</file>

<file path=xl/sharedStrings.xml><?xml version="1.0" encoding="utf-8"?>
<sst xmlns="http://schemas.openxmlformats.org/spreadsheetml/2006/main" count="247" uniqueCount="119">
  <si>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</si>
  <si>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</si>
  <si>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</si>
  <si>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</si>
  <si>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</si>
  <si>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</si>
  <si>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</si>
  <si>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</si>
  <si>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</si>
  <si>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</si>
  <si>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</si>
  <si>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</si>
  <si>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</si>
  <si>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</si>
  <si>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</si>
  <si>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</si>
  <si>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</si>
  <si>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</si>
  <si>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</si>
  <si>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</si>
  <si>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</si>
  <si>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</si>
  <si>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</si>
  <si>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</si>
  <si>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</si>
  <si>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</si>
  <si>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</si>
  <si>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</si>
  <si>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</si>
  <si>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</si>
  <si>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</si>
  <si>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</si>
  <si>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</si>
  <si>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</si>
  <si>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</si>
  <si>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</si>
  <si>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</si>
  <si>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</si>
  <si>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</si>
  <si>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</si>
  <si>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</si>
  <si>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</si>
  <si>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</si>
  <si>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</si>
  <si>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</si>
  <si>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</si>
  <si>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</si>
  <si>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</si>
  <si>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</si>
  <si>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</si>
  <si>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</si>
  <si>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</si>
  <si>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</si>
  <si>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</si>
  <si>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</si>
  <si>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</si>
  <si>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</si>
  <si>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</si>
  <si>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</si>
  <si>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</si>
  <si>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</si>
  <si>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</si>
  <si>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</si>
  <si>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</si>
  <si>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</si>
  <si>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</si>
  <si>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</si>
  <si>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</si>
  <si>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</si>
  <si>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</si>
  <si>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</si>
  <si>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</si>
  <si>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</si>
  <si>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</si>
  <si>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</si>
  <si>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</si>
  <si>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</si>
  <si>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</si>
  <si>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</si>
  <si>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</si>
  <si>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</si>
  <si>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</si>
  <si>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</si>
  <si>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</si>
  <si>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</si>
  <si>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</si>
  <si>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</si>
  <si>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</si>
  <si>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</si>
  <si>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</si>
  <si>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</si>
  <si>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</si>
  <si>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</si>
  <si>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</si>
  <si>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</si>
  <si>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</si>
  <si>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</si>
  <si>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</si>
  <si>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</si>
  <si>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</si>
  <si>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</si>
  <si>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</si>
  <si>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</si>
  <si>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</si>
  <si>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</si>
  <si>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</si>
  <si>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</si>
  <si>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</si>
  <si>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</si>
  <si>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</si>
  <si>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</si>
  <si>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</si>
  <si>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</si>
  <si>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</si>
  <si>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</si>
  <si>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</si>
  <si>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令和4年度おいて、新規設置60基、寄附採納12基で累計管理基数1,283基（設置671基、寄附採納612基）となった。
　浄化槽の耐用年数が30年～40年とされているが、寄附採納を受けた浄化槽については、設置後20年を超える浄化槽があり毎年数件の修繕が発生している。維持管理業者による点検や水質検査で、処理能力が低下しているものや経年劣化による補修等早期に修繕している。今後浄化槽のメーカや、設置年度、使用形態に合わせ、計画的に修繕を行い、単年度に修繕が集中しないように修繕費を一定化し、経営の安定化を図る事が必要である。</t>
    <rPh sb="1" eb="3">
      <t>レイワ</t>
    </rPh>
    <rPh sb="103" eb="105">
      <t>セッチ</t>
    </rPh>
    <rPh sb="105" eb="106">
      <t>ゴ</t>
    </rPh>
    <rPh sb="108" eb="109">
      <t>ネン</t>
    </rPh>
    <rPh sb="110" eb="111">
      <t>コ</t>
    </rPh>
    <rPh sb="113" eb="116">
      <t>ジョウカソウ</t>
    </rPh>
    <rPh sb="119" eb="121">
      <t>マイトシ</t>
    </rPh>
    <rPh sb="121" eb="123">
      <t>スウケン</t>
    </rPh>
    <rPh sb="127" eb="129">
      <t>ハッセイ</t>
    </rPh>
    <rPh sb="134" eb="136">
      <t>イジ</t>
    </rPh>
    <rPh sb="136" eb="138">
      <t>カンリ</t>
    </rPh>
    <rPh sb="138" eb="140">
      <t>ギョウシャ</t>
    </rPh>
    <rPh sb="143" eb="145">
      <t>テンケン</t>
    </rPh>
    <rPh sb="146" eb="148">
      <t>スイシツ</t>
    </rPh>
    <rPh sb="148" eb="150">
      <t>ケンサ</t>
    </rPh>
    <rPh sb="152" eb="154">
      <t>ショリ</t>
    </rPh>
    <rPh sb="154" eb="156">
      <t>ノウリョク</t>
    </rPh>
    <rPh sb="157" eb="159">
      <t>テイカ</t>
    </rPh>
    <rPh sb="166" eb="168">
      <t>ケイネン</t>
    </rPh>
    <rPh sb="168" eb="170">
      <t>レッカ</t>
    </rPh>
    <rPh sb="173" eb="175">
      <t>ホシュウ</t>
    </rPh>
    <rPh sb="175" eb="176">
      <t>ナド</t>
    </rPh>
    <rPh sb="176" eb="178">
      <t>ソウキ</t>
    </rPh>
    <rPh sb="179" eb="181">
      <t>シュウゼン</t>
    </rPh>
    <rPh sb="186" eb="188">
      <t>コンゴ</t>
    </rPh>
    <phoneticPr fontId="4"/>
  </si>
  <si>
    <r>
      <rPr>
        <sz val="8"/>
        <rFont val="ＭＳ ゴシック"/>
        <family val="3"/>
        <charset val="128"/>
      </rPr>
      <t xml:space="preserve"> 本事業は、平成28年4月から公共下水道事業全体計画区域及び農業集落排水事業指定区域を除く区域に浄化槽を町が主体となって整備する事業いわゆる市町村設置型浄化槽事業を開始した。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t>
    </r>
    <r>
      <rPr>
        <sz val="6"/>
        <rFont val="ＭＳ ゴシック"/>
        <family val="3"/>
        <charset val="128"/>
      </rPr>
      <t xml:space="preserve">
</t>
    </r>
    <r>
      <rPr>
        <sz val="8"/>
        <rFont val="ＭＳ ゴシック"/>
        <family val="3"/>
        <charset val="128"/>
      </rPr>
      <t>①収益的収支比率について</t>
    </r>
    <r>
      <rPr>
        <sz val="6"/>
        <rFont val="ＭＳ ゴシック"/>
        <family val="3"/>
        <charset val="128"/>
      </rPr>
      <t xml:space="preserve">
  使用料収入は令和4年度の浄化槽設置及び寄附により管理基数が増え、使用者が増えた事により増加した。また、他会計繰入金の基準外繰入額の減少に伴い前年比より減少した。総収益の約53%が他会計繰入金で賄われており、経費回収率に大きな影響を及ぼし、使用料改定や経費削減等の経営改善に向けた取り組みが必要である。
</t>
    </r>
    <r>
      <rPr>
        <sz val="8"/>
        <rFont val="ＭＳ ゴシック"/>
        <family val="3"/>
        <charset val="128"/>
      </rPr>
      <t>⑤経費回収率について</t>
    </r>
    <r>
      <rPr>
        <sz val="6"/>
        <rFont val="ＭＳ ゴシック"/>
        <family val="3"/>
        <charset val="128"/>
      </rPr>
      <t xml:space="preserve">
　令和4年度は、公営企業会計法適用委託を実施しているために、汚水処理費が増加している。下水道事業、農排事業と同一基準で使用料を算定している事が経費回収率が低い要因となっている。令和6年4月より公営企業会計へ移行する予定であり、それにより使用者へ経営状況や適正な使用料を示す事ができ、使用料の改定に向けた取り組みを行っていく。
</t>
    </r>
    <r>
      <rPr>
        <sz val="8"/>
        <rFont val="ＭＳ ゴシック"/>
        <family val="3"/>
        <charset val="128"/>
      </rPr>
      <t>⑥汚水処理原価について</t>
    </r>
    <r>
      <rPr>
        <sz val="6"/>
        <rFont val="ＭＳ ゴシック"/>
        <family val="3"/>
        <charset val="128"/>
      </rPr>
      <t xml:space="preserve">
　浄化槽事業における汚水処理原価は、全国平均や類似団体の平均をみても高額となっている。本町において上水道が別団体での管理であり、年間有収水量の把握ができない為、使用人数に係数を掛けて算定している。下水道では平均0.29㎥／人日ですが、浄化槽の場合0.2㎥／人日で算定しているため、平均より高い状況となっている。今後下水道の平均値を採用することで、全国平均を下回る傾向となる。
</t>
    </r>
    <r>
      <rPr>
        <sz val="8"/>
        <rFont val="ＭＳ ゴシック"/>
        <family val="3"/>
        <charset val="128"/>
      </rPr>
      <t>⑦施設使用率について</t>
    </r>
    <r>
      <rPr>
        <sz val="6"/>
        <rFont val="ＭＳ ゴシック"/>
        <family val="3"/>
        <charset val="128"/>
      </rPr>
      <t xml:space="preserve">
　処理水量についても上水道の使用水量が把握できない為に係数を掛けている。汚水処理原価と同様に係数を上げることで、全国平均を上回る傾向となる。
</t>
    </r>
    <r>
      <rPr>
        <sz val="8"/>
        <rFont val="ＭＳ ゴシック"/>
        <family val="3"/>
        <charset val="128"/>
      </rPr>
      <t>⑧水洗化率について</t>
    </r>
    <r>
      <rPr>
        <sz val="6"/>
        <rFont val="ＭＳ ゴシック"/>
        <family val="3"/>
        <charset val="128"/>
      </rPr>
      <t xml:space="preserve">
　公共浄化槽エリアを令和２年度末に指定したことにより、非水洗化件数（汲取り等）を見直したことが下降した原因で、今後汲取りからの切替えが進むにつれて、100％に近づく。</t>
    </r>
    <rPh sb="213" eb="214">
      <t>ヒ</t>
    </rPh>
    <rPh sb="228" eb="230">
      <t>レイワ</t>
    </rPh>
    <rPh sb="231" eb="233">
      <t>ネンド</t>
    </rPh>
    <rPh sb="234" eb="237">
      <t>ジョウカソウ</t>
    </rPh>
    <rPh sb="237" eb="239">
      <t>セッチ</t>
    </rPh>
    <rPh sb="239" eb="240">
      <t>オヨ</t>
    </rPh>
    <rPh sb="241" eb="243">
      <t>キフ</t>
    </rPh>
    <rPh sb="246" eb="248">
      <t>カンリ</t>
    </rPh>
    <rPh sb="248" eb="250">
      <t>キスウ</t>
    </rPh>
    <rPh sb="251" eb="252">
      <t>フ</t>
    </rPh>
    <rPh sb="254" eb="257">
      <t>シヨウシャ</t>
    </rPh>
    <rPh sb="265" eb="267">
      <t>ゾウカ</t>
    </rPh>
    <rPh sb="287" eb="289">
      <t>ゲンショウ</t>
    </rPh>
    <rPh sb="297" eb="299">
      <t>ゲンショウ</t>
    </rPh>
    <rPh sb="302" eb="305">
      <t>ソウシュウエキ</t>
    </rPh>
    <rPh sb="306" eb="307">
      <t>ヤク</t>
    </rPh>
    <rPh sb="311" eb="312">
      <t>タ</t>
    </rPh>
    <rPh sb="312" eb="314">
      <t>カイケイ</t>
    </rPh>
    <rPh sb="314" eb="316">
      <t>クリイレ</t>
    </rPh>
    <rPh sb="316" eb="317">
      <t>キン</t>
    </rPh>
    <rPh sb="325" eb="327">
      <t>ケイヒ</t>
    </rPh>
    <rPh sb="327" eb="329">
      <t>カイシュウ</t>
    </rPh>
    <rPh sb="329" eb="330">
      <t>リツ</t>
    </rPh>
    <rPh sb="331" eb="332">
      <t>オオ</t>
    </rPh>
    <rPh sb="334" eb="336">
      <t>エイキョウ</t>
    </rPh>
    <rPh sb="337" eb="338">
      <t>オヨ</t>
    </rPh>
    <rPh sb="347" eb="349">
      <t>ケイヒ</t>
    </rPh>
    <rPh sb="349" eb="351">
      <t>サクゲン</t>
    </rPh>
    <rPh sb="351" eb="352">
      <t>ナド</t>
    </rPh>
    <rPh sb="353" eb="355">
      <t>ケイエイ</t>
    </rPh>
    <rPh sb="355" eb="357">
      <t>カイゼン</t>
    </rPh>
    <rPh sb="358" eb="359">
      <t>ム</t>
    </rPh>
    <rPh sb="361" eb="362">
      <t>ト</t>
    </rPh>
    <rPh sb="363" eb="364">
      <t>ク</t>
    </rPh>
    <rPh sb="366" eb="368">
      <t>ヒツヨウ</t>
    </rPh>
    <rPh sb="560" eb="563">
      <t>ジョウカソウ</t>
    </rPh>
    <rPh sb="563" eb="565">
      <t>ジギョウ</t>
    </rPh>
    <rPh sb="569" eb="571">
      <t>オスイ</t>
    </rPh>
    <rPh sb="571" eb="573">
      <t>ショリ</t>
    </rPh>
    <rPh sb="573" eb="575">
      <t>ゲンカ</t>
    </rPh>
    <rPh sb="577" eb="579">
      <t>ゼンコク</t>
    </rPh>
    <rPh sb="579" eb="581">
      <t>ヘイキン</t>
    </rPh>
    <rPh sb="582" eb="584">
      <t>ルイジ</t>
    </rPh>
    <rPh sb="584" eb="586">
      <t>ダンタイ</t>
    </rPh>
    <rPh sb="587" eb="589">
      <t>ヘイキン</t>
    </rPh>
    <rPh sb="593" eb="595">
      <t>コウガク</t>
    </rPh>
    <rPh sb="602" eb="604">
      <t>ホンチョウ</t>
    </rPh>
    <rPh sb="608" eb="611">
      <t>ジョウスイドウ</t>
    </rPh>
    <rPh sb="630" eb="632">
      <t>ハアク</t>
    </rPh>
    <rPh sb="714" eb="716">
      <t>コンゴ</t>
    </rPh>
    <rPh sb="720" eb="722">
      <t>ヘイキン</t>
    </rPh>
    <rPh sb="722" eb="723">
      <t>チ</t>
    </rPh>
    <rPh sb="724" eb="726">
      <t>サイヨウ</t>
    </rPh>
    <rPh sb="732" eb="734">
      <t>ゼンコク</t>
    </rPh>
    <rPh sb="734" eb="736">
      <t>ヘイキン</t>
    </rPh>
    <rPh sb="737" eb="739">
      <t>シタマワ</t>
    </rPh>
    <rPh sb="740" eb="742">
      <t>ケイコウ</t>
    </rPh>
    <rPh sb="768" eb="771">
      <t>ジョウスイドウ</t>
    </rPh>
    <rPh sb="772" eb="774">
      <t>シヨウ</t>
    </rPh>
    <rPh sb="774" eb="776">
      <t>スイリョウ</t>
    </rPh>
    <rPh sb="777" eb="779">
      <t>ハアク</t>
    </rPh>
    <rPh sb="783" eb="784">
      <t>タメ</t>
    </rPh>
    <rPh sb="785" eb="787">
      <t>ケイスウ</t>
    </rPh>
    <rPh sb="788" eb="789">
      <t>カ</t>
    </rPh>
    <rPh sb="794" eb="796">
      <t>オスイ</t>
    </rPh>
    <rPh sb="796" eb="798">
      <t>ショリ</t>
    </rPh>
    <rPh sb="798" eb="800">
      <t>ゲンカ</t>
    </rPh>
    <rPh sb="801" eb="803">
      <t>ドウヨウ</t>
    </rPh>
    <rPh sb="804" eb="806">
      <t>ケイスウ</t>
    </rPh>
    <rPh sb="807" eb="808">
      <t>ア</t>
    </rPh>
    <rPh sb="814" eb="816">
      <t>ゼンコク</t>
    </rPh>
    <rPh sb="816" eb="818">
      <t>ヘイキン</t>
    </rPh>
    <rPh sb="819" eb="821">
      <t>ウワマワ</t>
    </rPh>
    <rPh sb="822" eb="824">
      <t>ケイコウ</t>
    </rPh>
    <rPh sb="840" eb="842">
      <t>コウキョウ</t>
    </rPh>
    <rPh sb="842" eb="845">
      <t>ジョウカソウ</t>
    </rPh>
    <rPh sb="849" eb="851">
      <t>レイワ</t>
    </rPh>
    <rPh sb="852" eb="854">
      <t>ネンド</t>
    </rPh>
    <rPh sb="854" eb="855">
      <t>マツ</t>
    </rPh>
    <rPh sb="856" eb="858">
      <t>シテイ</t>
    </rPh>
    <rPh sb="866" eb="867">
      <t>ヒ</t>
    </rPh>
    <rPh sb="867" eb="870">
      <t>スイセンカ</t>
    </rPh>
    <rPh sb="870" eb="872">
      <t>ケンスウ</t>
    </rPh>
    <rPh sb="873" eb="875">
      <t>クミト</t>
    </rPh>
    <rPh sb="876" eb="877">
      <t>ナド</t>
    </rPh>
    <rPh sb="879" eb="881">
      <t>ミナオ</t>
    </rPh>
    <rPh sb="886" eb="888">
      <t>カコウ</t>
    </rPh>
    <rPh sb="890" eb="892">
      <t>ゲンイン</t>
    </rPh>
    <rPh sb="894" eb="896">
      <t>コンゴ</t>
    </rPh>
    <rPh sb="896" eb="898">
      <t>クミト</t>
    </rPh>
    <rPh sb="902" eb="904">
      <t>キリカ</t>
    </rPh>
    <rPh sb="906" eb="907">
      <t>スス</t>
    </rPh>
    <rPh sb="918" eb="919">
      <t>チカ</t>
    </rPh>
    <phoneticPr fontId="4"/>
  </si>
  <si>
    <t>　浄化槽事業を開始したことにより、処理区域内人口も増加しているものの、建設費に対する起債償還が平成29年度より開始される。
　10年間の事業で、起債償還を元利均等を行っているため、令和8年度に償還額がピークを迎える事となる。
　起債償還の財源となる使用料や一般会計からの繰入金も多額になっていくことが想定されるために、収入源の確保が重要事項であるが、浄化槽の場合は管理基数の増が維持管理費の増につながる。
　令和6年4月より公営企業会計へ移行する予定であり、それにより使用者へ経営状況や適正な使用料を示す事ができ、使用料の改定に向けた取り組みを行っていく。</t>
    <rPh sb="209" eb="210">
      <t>ガツ</t>
    </rPh>
    <rPh sb="219" eb="221">
      <t>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</si>
</sst>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ＭＳ ゴシック"/>
      <family val="3"/>
      <charset val="128"/>
    </font>
    <font>
      <sz val="8"/>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E73-42F5-A690-DB55EF7A3721}"/>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7E73-42F5-A690-DB55EF7A3721}"/>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61.18</c:v>
                </c:pt>
                <c:pt idx="1">
                  <c:v>99.59</c:v>
                </c:pt>
                <c:pt idx="2">
                  <c:v>102.85</c:v>
                </c:pt>
                <c:pt idx="3">
                  <c:v>103.17</c:v>
                </c:pt>
                <c:pt idx="4">
                  <c:v>92.69</c:v>
                </c:pt>
              </c:numCache>
            </c:numRef>
          </c:val>
          <c:extLst>
            <c:ext xmlns:c16="http://schemas.microsoft.com/office/drawing/2014/chart" uri="{C3380CC4-5D6E-409C-BE32-E72D297353CC}">
              <c16:uniqueId val="{00000000-D7BD-438F-A528-15346886188F}"/>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BD-438F-A528-15346886188F}"/>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FDD-42B5-B156-4684D79157F9}"/>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FDD-42B5-B156-4684D79157F9}"/>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B22-4AEB-AC11-57098320AE8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B22-4AEB-AC11-57098320AE8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0DC-4564-A48D-B7479CF707D2}"/>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0DC-4564-A48D-B7479CF707D2}"/>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4F1-459A-8564-AFC9ECA0260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4F1-459A-8564-AFC9ECA0260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9AA-4EFE-BF15-753DC9607B25}"/>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386.46</c:v>
                </c:pt>
                <c:pt idx="1">
                  <c:v>421.25</c:v>
                </c:pt>
                <c:pt idx="2">
                  <c:v>398.42</c:v>
                </c:pt>
                <c:pt idx="3">
                  <c:v>393.35</c:v>
                </c:pt>
                <c:pt idx="4">
                  <c:v>397.03</c:v>
                </c:pt>
              </c:numCache>
            </c:numRef>
          </c:val>
          <c:smooth val="0"/>
          <c:extLst>
            <c:ext xmlns:c16="http://schemas.microsoft.com/office/drawing/2014/chart" uri="{C3380CC4-5D6E-409C-BE32-E72D297353CC}">
              <c16:uniqueId val="{00000001-D9AA-4EFE-BF15-753DC9607B25}"/>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53.94</c:v>
                </c:pt>
                <c:pt idx="1">
                  <c:v>49.54</c:v>
                </c:pt>
                <c:pt idx="2">
                  <c:v>53.58</c:v>
                </c:pt>
                <c:pt idx="3">
                  <c:v>51.82</c:v>
                </c:pt>
                <c:pt idx="4">
                  <c:v>50.83</c:v>
                </c:pt>
              </c:numCache>
            </c:numRef>
          </c:val>
          <c:extLst>
            <c:ext xmlns:c16="http://schemas.microsoft.com/office/drawing/2014/chart" uri="{C3380CC4-5D6E-409C-BE32-E72D297353CC}">
              <c16:uniqueId val="{00000000-5DBC-4887-A84B-B70FEAED3CD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55.85</c:v>
                </c:pt>
                <c:pt idx="1">
                  <c:v>53.23</c:v>
                </c:pt>
                <c:pt idx="2">
                  <c:v>50.7</c:v>
                </c:pt>
                <c:pt idx="3">
                  <c:v>48.13</c:v>
                </c:pt>
                <c:pt idx="4">
                  <c:v>46.58</c:v>
                </c:pt>
              </c:numCache>
            </c:numRef>
          </c:val>
          <c:smooth val="0"/>
          <c:extLst>
            <c:ext xmlns:c16="http://schemas.microsoft.com/office/drawing/2014/chart" uri="{C3380CC4-5D6E-409C-BE32-E72D297353CC}">
              <c16:uniqueId val="{00000001-5DBC-4887-A84B-B70FEAED3CD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373.03</c:v>
                </c:pt>
                <c:pt idx="1">
                  <c:v>380.41</c:v>
                </c:pt>
                <c:pt idx="2">
                  <c:v>348</c:v>
                </c:pt>
                <c:pt idx="3">
                  <c:v>360.37</c:v>
                </c:pt>
                <c:pt idx="4">
                  <c:v>351.67</c:v>
                </c:pt>
              </c:numCache>
            </c:numRef>
          </c:val>
          <c:extLst>
            <c:ext xmlns:c16="http://schemas.microsoft.com/office/drawing/2014/chart" uri="{C3380CC4-5D6E-409C-BE32-E72D297353CC}">
              <c16:uniqueId val="{00000000-5959-437E-B665-2DAEF137BD0D}"/>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287.91000000000003</c:v>
                </c:pt>
                <c:pt idx="1">
                  <c:v>283.3</c:v>
                </c:pt>
                <c:pt idx="2">
                  <c:v>289.81</c:v>
                </c:pt>
                <c:pt idx="3">
                  <c:v>301.54000000000002</c:v>
                </c:pt>
                <c:pt idx="4">
                  <c:v>311.73</c:v>
                </c:pt>
              </c:numCache>
            </c:numRef>
          </c:val>
          <c:smooth val="0"/>
          <c:extLst>
            <c:ext xmlns:c16="http://schemas.microsoft.com/office/drawing/2014/chart" uri="{C3380CC4-5D6E-409C-BE32-E72D297353CC}">
              <c16:uniqueId val="{00000001-5959-437E-B665-2DAEF137BD0D}"/>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43.12</c:v>
                </c:pt>
                <c:pt idx="1">
                  <c:v>45.5</c:v>
                </c:pt>
                <c:pt idx="2">
                  <c:v>48.09</c:v>
                </c:pt>
                <c:pt idx="3">
                  <c:v>47.69</c:v>
                </c:pt>
                <c:pt idx="4">
                  <c:v>49.09</c:v>
                </c:pt>
              </c:numCache>
            </c:numRef>
          </c:val>
          <c:extLst>
            <c:ext xmlns:c16="http://schemas.microsoft.com/office/drawing/2014/chart" uri="{C3380CC4-5D6E-409C-BE32-E72D297353CC}">
              <c16:uniqueId val="{00000000-A5D1-4B38-98B3-E9BBC31ADFB0}"/>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54.93</c:v>
                </c:pt>
                <c:pt idx="1">
                  <c:v>55.96</c:v>
                </c:pt>
                <c:pt idx="2">
                  <c:v>56.45</c:v>
                </c:pt>
                <c:pt idx="3">
                  <c:v>58.26</c:v>
                </c:pt>
                <c:pt idx="4">
                  <c:v>56.76</c:v>
                </c:pt>
              </c:numCache>
            </c:numRef>
          </c:val>
          <c:smooth val="0"/>
          <c:extLst>
            <c:ext xmlns:c16="http://schemas.microsoft.com/office/drawing/2014/chart" uri="{C3380CC4-5D6E-409C-BE32-E72D297353CC}">
              <c16:uniqueId val="{00000001-A5D1-4B38-98B3-E9BBC31ADFB0}"/>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100</c:v>
                </c:pt>
                <c:pt idx="1">
                  <c:v>100</c:v>
                </c:pt>
                <c:pt idx="2">
                  <c:v>95.69</c:v>
                </c:pt>
                <c:pt idx="3">
                  <c:v>95.69</c:v>
                </c:pt>
                <c:pt idx="4">
                  <c:v>95.69</c:v>
                </c:pt>
              </c:numCache>
            </c:numRef>
          </c:val>
          <c:extLst>
            <c:ext xmlns:c16="http://schemas.microsoft.com/office/drawing/2014/chart" uri="{C3380CC4-5D6E-409C-BE32-E72D297353CC}">
              <c16:uniqueId val="{00000000-4310-47B3-9920-ED0119F0BCA2}"/>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65.569999999999993</c:v>
                </c:pt>
                <c:pt idx="1">
                  <c:v>60.12</c:v>
                </c:pt>
                <c:pt idx="2">
                  <c:v>54.99</c:v>
                </c:pt>
                <c:pt idx="3">
                  <c:v>66.430000000000007</c:v>
                </c:pt>
                <c:pt idx="4">
                  <c:v>66.88</c:v>
                </c:pt>
              </c:numCache>
            </c:numRef>
          </c:val>
          <c:smooth val="0"/>
          <c:extLst>
            <c:ext xmlns:c16="http://schemas.microsoft.com/office/drawing/2014/chart" uri="{C3380CC4-5D6E-409C-BE32-E72D297353CC}">
              <c16:uniqueId val="{00000001-4310-47B3-9920-ED0119F0BCA2}"/>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【307.39】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【86.02】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Y5" zoomScale="115" zoomScaleNormal="11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75" t="s">
        <v>9</v>
      </c>
      <c r="BM7" s="76"/>
      <c r="BN7" s="76"/>
      <c r="BO7" s="76"/>
      <c r="BP7" s="76"/>
      <c r="BQ7" s="76"/>
      <c r="BR7" s="76"/>
      <c r="BS7" s="76"/>
      <c r="BT7" s="76"/>
      <c r="BU7" s="76"/>
      <c r="BV7" s="76"/>
      <c r="BW7" s="76"/>
      <c r="BX7" s="76"/>
      <c r="BY7" s="77"/>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特定地域生活排水処理</v>
      </c>
      <c r="Q8" s="71"/>
      <c r="R8" s="71"/>
      <c r="S8" s="71"/>
      <c r="T8" s="71"/>
      <c r="U8" s="71"/>
      <c r="V8" s="71"/>
      <c r="W8" s="71" t="str">
        <f>データ!L6</f>
        <v>K3</v>
      </c>
      <c r="X8" s="71"/>
      <c r="Y8" s="71"/>
      <c r="Z8" s="71"/>
      <c r="AA8" s="71"/>
      <c r="AB8" s="71"/>
      <c r="AC8" s="71"/>
      <c r="AD8" s="72" t="str">
        <f>データ!$M$6</f>
        <v>非設置</v>
      </c>
      <c r="AE8" s="72"/>
      <c r="AF8" s="72"/>
      <c r="AG8" s="72"/>
      <c r="AH8" s="72"/>
      <c r="AI8" s="72"/>
      <c r="AJ8" s="72"/>
      <c r="AK8" s="3"/>
      <c r="AL8" s="46">
        <f>データ!S6</f>
        <v>25752</v>
      </c>
      <c r="AM8" s="46"/>
      <c r="AN8" s="46"/>
      <c r="AO8" s="46"/>
      <c r="AP8" s="46"/>
      <c r="AQ8" s="46"/>
      <c r="AR8" s="46"/>
      <c r="AS8" s="46"/>
      <c r="AT8" s="45">
        <f>データ!T6</f>
        <v>51.92</v>
      </c>
      <c r="AU8" s="45"/>
      <c r="AV8" s="45"/>
      <c r="AW8" s="45"/>
      <c r="AX8" s="45"/>
      <c r="AY8" s="45"/>
      <c r="AZ8" s="45"/>
      <c r="BA8" s="45"/>
      <c r="BB8" s="45">
        <f>データ!U6</f>
        <v>495.99</v>
      </c>
      <c r="BC8" s="45"/>
      <c r="BD8" s="45"/>
      <c r="BE8" s="45"/>
      <c r="BF8" s="45"/>
      <c r="BG8" s="45"/>
      <c r="BH8" s="45"/>
      <c r="BI8" s="45"/>
      <c r="BJ8" s="3"/>
      <c r="BK8" s="3"/>
      <c r="BL8" s="67" t="s">
        <v>10</v>
      </c>
      <c r="BM8" s="68"/>
      <c r="BN8" s="69" t="s">
        <v>11</v>
      </c>
      <c r="BO8" s="69"/>
      <c r="BP8" s="69"/>
      <c r="BQ8" s="69"/>
      <c r="BR8" s="69"/>
      <c r="BS8" s="69"/>
      <c r="BT8" s="69"/>
      <c r="BU8" s="69"/>
      <c r="BV8" s="69"/>
      <c r="BW8" s="69"/>
      <c r="BX8" s="69"/>
      <c r="BY8" s="70"/>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13.55</v>
      </c>
      <c r="Q10" s="45"/>
      <c r="R10" s="45"/>
      <c r="S10" s="45"/>
      <c r="T10" s="45"/>
      <c r="U10" s="45"/>
      <c r="V10" s="45"/>
      <c r="W10" s="45">
        <f>データ!Q6</f>
        <v>100</v>
      </c>
      <c r="X10" s="45"/>
      <c r="Y10" s="45"/>
      <c r="Z10" s="45"/>
      <c r="AA10" s="45"/>
      <c r="AB10" s="45"/>
      <c r="AC10" s="45"/>
      <c r="AD10" s="46">
        <f>データ!R6</f>
        <v>3850</v>
      </c>
      <c r="AE10" s="46"/>
      <c r="AF10" s="46"/>
      <c r="AG10" s="46"/>
      <c r="AH10" s="46"/>
      <c r="AI10" s="46"/>
      <c r="AJ10" s="46"/>
      <c r="AK10" s="2"/>
      <c r="AL10" s="46">
        <f>データ!V6</f>
        <v>3483</v>
      </c>
      <c r="AM10" s="46"/>
      <c r="AN10" s="46"/>
      <c r="AO10" s="46"/>
      <c r="AP10" s="46"/>
      <c r="AQ10" s="46"/>
      <c r="AR10" s="46"/>
      <c r="AS10" s="46"/>
      <c r="AT10" s="45">
        <f>データ!W6</f>
        <v>0.64</v>
      </c>
      <c r="AU10" s="45"/>
      <c r="AV10" s="45"/>
      <c r="AW10" s="45"/>
      <c r="AX10" s="45"/>
      <c r="AY10" s="45"/>
      <c r="AZ10" s="45"/>
      <c r="BA10" s="45"/>
      <c r="BB10" s="45">
        <f>データ!X6</f>
        <v>5442.19</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117</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116</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118</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【307.39】</v>
      </c>
      <c r="I86" s="12" t="str">
        <f>データ!CA6</f>
        <v>【57.03】</v>
      </c>
      <c r="J86" s="12" t="str">
        <f>データ!CL6</f>
        <v>【294.83】</v>
      </c>
      <c r="K86" s="12" t="str">
        <f>データ!CW6</f>
        <v>【84.27】</v>
      </c>
      <c r="L86" s="12" t="str">
        <f>データ!DH6</f>
        <v>【86.02】</v>
      </c>
      <c r="M86" s="12" t="s">
        <v>44</v>
      </c>
      <c r="N86" s="12" t="s">
        <v>44</v>
      </c>
      <c r="O86" s="12" t="str">
        <f>データ!EO6</f>
        <v>【-】</v>
      </c>
    </row>
  </sheetData>
  <sheetProtection algorithmName="SHA-512" hashValue="y5Psm3IAwrnGF+VpPOggEu9D1q54RujCamNJbqNTXceAscRFFn+w+7QyK0N688pJcjJZ4hPYvEjanOCFwzPfWw==" saltValue="eteyBz8Q9lv2gyXhFtFwj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9" t="s">
        <v>54</v>
      </c>
      <c r="I3" s="80"/>
      <c r="J3" s="80"/>
      <c r="K3" s="80"/>
      <c r="L3" s="80"/>
      <c r="M3" s="80"/>
      <c r="N3" s="80"/>
      <c r="O3" s="80"/>
      <c r="P3" s="80"/>
      <c r="Q3" s="80"/>
      <c r="R3" s="80"/>
      <c r="S3" s="80"/>
      <c r="T3" s="80"/>
      <c r="U3" s="80"/>
      <c r="V3" s="80"/>
      <c r="W3" s="80"/>
      <c r="X3" s="81"/>
      <c r="Y3" s="85" t="s">
        <v>55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56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5" x14ac:dyDescent="0.15">
      <c r="A4" s="14" t="s">
        <v>57</v>
      </c>
      <c r="B4" s="16"/>
      <c r="C4" s="16"/>
      <c r="D4" s="16"/>
      <c r="E4" s="16"/>
      <c r="F4" s="16"/>
      <c r="G4" s="16"/>
      <c r="H4" s="82"/>
      <c r="I4" s="83"/>
      <c r="J4" s="83"/>
      <c r="K4" s="83"/>
      <c r="L4" s="83"/>
      <c r="M4" s="83"/>
      <c r="N4" s="83"/>
      <c r="O4" s="83"/>
      <c r="P4" s="83"/>
      <c r="Q4" s="83"/>
      <c r="R4" s="83"/>
      <c r="S4" s="83"/>
      <c r="T4" s="83"/>
      <c r="U4" s="83"/>
      <c r="V4" s="83"/>
      <c r="W4" s="83"/>
      <c r="X4" s="84"/>
      <c r="Y4" s="78" t="s">
        <v>58</v>
      </c>
      <c r="Z4" s="78"/>
      <c r="AA4" s="78"/>
      <c r="AB4" s="78"/>
      <c r="AC4" s="78"/>
      <c r="AD4" s="78"/>
      <c r="AE4" s="78"/>
      <c r="AF4" s="78"/>
      <c r="AG4" s="78"/>
      <c r="AH4" s="78"/>
      <c r="AI4" s="78"/>
      <c r="AJ4" s="78" t="s">
        <v>59</v>
      </c>
      <c r="AK4" s="78"/>
      <c r="AL4" s="78"/>
      <c r="AM4" s="78"/>
      <c r="AN4" s="78"/>
      <c r="AO4" s="78"/>
      <c r="AP4" s="78"/>
      <c r="AQ4" s="78"/>
      <c r="AR4" s="78"/>
      <c r="AS4" s="78"/>
      <c r="AT4" s="78"/>
      <c r="AU4" s="78" t="s">
        <v>60</v>
      </c>
      <c r="AV4" s="78"/>
      <c r="AW4" s="78"/>
      <c r="AX4" s="78"/>
      <c r="AY4" s="78"/>
      <c r="AZ4" s="78"/>
      <c r="BA4" s="78"/>
      <c r="BB4" s="78"/>
      <c r="BC4" s="78"/>
      <c r="BD4" s="78"/>
      <c r="BE4" s="78"/>
      <c r="BF4" s="78" t="s">
        <v>61</v>
      </c>
      <c r="BG4" s="78"/>
      <c r="BH4" s="78"/>
      <c r="BI4" s="78"/>
      <c r="BJ4" s="78"/>
      <c r="BK4" s="78"/>
      <c r="BL4" s="78"/>
      <c r="BM4" s="78"/>
      <c r="BN4" s="78"/>
      <c r="BO4" s="78"/>
      <c r="BP4" s="78"/>
      <c r="BQ4" s="78" t="s">
        <v>62</v>
      </c>
      <c r="BR4" s="78"/>
      <c r="BS4" s="78"/>
      <c r="BT4" s="78"/>
      <c r="BU4" s="78"/>
      <c r="BV4" s="78"/>
      <c r="BW4" s="78"/>
      <c r="BX4" s="78"/>
      <c r="BY4" s="78"/>
      <c r="BZ4" s="78"/>
      <c r="CA4" s="78"/>
      <c r="CB4" s="78" t="s">
        <v>63</v>
      </c>
      <c r="CC4" s="78"/>
      <c r="CD4" s="78"/>
      <c r="CE4" s="78"/>
      <c r="CF4" s="78"/>
      <c r="CG4" s="78"/>
      <c r="CH4" s="78"/>
      <c r="CI4" s="78"/>
      <c r="CJ4" s="78"/>
      <c r="CK4" s="78"/>
      <c r="CL4" s="78"/>
      <c r="CM4" s="78" t="s">
        <v>64</v>
      </c>
      <c r="CN4" s="78"/>
      <c r="CO4" s="78"/>
      <c r="CP4" s="78"/>
      <c r="CQ4" s="78"/>
      <c r="CR4" s="78"/>
      <c r="CS4" s="78"/>
      <c r="CT4" s="78"/>
      <c r="CU4" s="78"/>
      <c r="CV4" s="78"/>
      <c r="CW4" s="78"/>
      <c r="CX4" s="78" t="s">
        <v>65</v>
      </c>
      <c r="CY4" s="78"/>
      <c r="CZ4" s="78"/>
      <c r="DA4" s="78"/>
      <c r="DB4" s="78"/>
      <c r="DC4" s="78"/>
      <c r="DD4" s="78"/>
      <c r="DE4" s="78"/>
      <c r="DF4" s="78"/>
      <c r="DG4" s="78"/>
      <c r="DH4" s="78"/>
      <c r="DI4" s="78" t="s">
        <v>66</v>
      </c>
      <c r="DJ4" s="78"/>
      <c r="DK4" s="78"/>
      <c r="DL4" s="78"/>
      <c r="DM4" s="78"/>
      <c r="DN4" s="78"/>
      <c r="DO4" s="78"/>
      <c r="DP4" s="78"/>
      <c r="DQ4" s="78"/>
      <c r="DR4" s="78"/>
      <c r="DS4" s="78"/>
      <c r="DT4" s="78" t="s">
        <v>67</v>
      </c>
      <c r="DU4" s="78"/>
      <c r="DV4" s="78"/>
      <c r="DW4" s="78"/>
      <c r="DX4" s="78"/>
      <c r="DY4" s="78"/>
      <c r="DZ4" s="78"/>
      <c r="EA4" s="78"/>
      <c r="EB4" s="78"/>
      <c r="EC4" s="78"/>
      <c r="ED4" s="78"/>
      <c r="EE4" s="78" t="s">
        <v>68</v>
      </c>
      <c r="EF4" s="78"/>
      <c r="EG4" s="78"/>
      <c r="EH4" s="78"/>
      <c r="EI4" s="78"/>
      <c r="EJ4" s="78"/>
      <c r="EK4" s="78"/>
      <c r="EL4" s="78"/>
      <c r="EM4" s="78"/>
      <c r="EN4" s="78"/>
      <c r="EO4" s="78"/>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2022</v>
      </c>
      <c r="C6" s="19">
        <f t="shared" ref="C6:X6" si="3">C7</f>
        <v>413461</v>
      </c>
      <c r="D6" s="19">
        <f t="shared" si="3"/>
        <v>47</v>
      </c>
      <c r="E6" s="19">
        <f t="shared" si="3"/>
        <v>18</v>
      </c>
      <c r="F6" s="19">
        <f t="shared" si="3"/>
        <v>0</v>
      </c>
      <c r="G6" s="19">
        <f t="shared" si="3"/>
        <v>0</v>
      </c>
      <c r="H6" s="19" t="str">
        <f t="shared" si="3"/>
        <v>佐賀県　みやき町</v>
      </c>
      <c r="I6" s="19" t="str">
        <f t="shared" si="3"/>
        <v>法非適用</v>
      </c>
      <c r="J6" s="19" t="str">
        <f t="shared" si="3"/>
        <v>下水道事業</v>
      </c>
      <c r="K6" s="19" t="str">
        <f t="shared" si="3"/>
        <v>特定地域生活排水処理</v>
      </c>
      <c r="L6" s="19" t="str">
        <f t="shared" si="3"/>
        <v>K3</v>
      </c>
      <c r="M6" s="19" t="str">
        <f t="shared" si="3"/>
        <v>非設置</v>
      </c>
      <c r="N6" s="20" t="str">
        <f t="shared" si="3"/>
        <v>-</v>
      </c>
      <c r="O6" s="20" t="str">
        <f t="shared" si="3"/>
        <v>該当数値なし</v>
      </c>
      <c r="P6" s="20">
        <f t="shared" si="3"/>
        <v>13.55</v>
      </c>
      <c r="Q6" s="20">
        <f t="shared" si="3"/>
        <v>100</v>
      </c>
      <c r="R6" s="20">
        <f t="shared" si="3"/>
        <v>3850</v>
      </c>
      <c r="S6" s="20">
        <f t="shared" si="3"/>
        <v>25752</v>
      </c>
      <c r="T6" s="20">
        <f t="shared" si="3"/>
        <v>51.92</v>
      </c>
      <c r="U6" s="20">
        <f t="shared" si="3"/>
        <v>495.99</v>
      </c>
      <c r="V6" s="20">
        <f t="shared" si="3"/>
        <v>3483</v>
      </c>
      <c r="W6" s="20">
        <f t="shared" si="3"/>
        <v>0.64</v>
      </c>
      <c r="X6" s="20">
        <f t="shared" si="3"/>
        <v>5442.19</v>
      </c>
      <c r="Y6" s="21">
        <f>IF(Y7="",NA(),Y7)</f>
        <v>61.18</v>
      </c>
      <c r="Z6" s="21">
        <f t="shared" ref="Z6:AH6" si="4">IF(Z7="",NA(),Z7)</f>
        <v>99.59</v>
      </c>
      <c r="AA6" s="21">
        <f t="shared" si="4"/>
        <v>102.85</v>
      </c>
      <c r="AB6" s="21">
        <f t="shared" si="4"/>
        <v>103.17</v>
      </c>
      <c r="AC6" s="21">
        <f t="shared" si="4"/>
        <v>92.69</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0">
        <f>IF(BF7="",NA(),BF7)</f>
        <v>0</v>
      </c>
      <c r="BG6" s="20">
        <f t="shared" ref="BG6:BO6" si="7">IF(BG7="",NA(),BG7)</f>
        <v>0</v>
      </c>
      <c r="BH6" s="20">
        <f t="shared" si="7"/>
        <v>0</v>
      </c>
      <c r="BI6" s="20">
        <f t="shared" si="7"/>
        <v>0</v>
      </c>
      <c r="BJ6" s="20">
        <f t="shared" si="7"/>
        <v>0</v>
      </c>
      <c r="BK6" s="21">
        <f t="shared" si="7"/>
        <v>386.46</v>
      </c>
      <c r="BL6" s="21">
        <f t="shared" si="7"/>
        <v>421.25</v>
      </c>
      <c r="BM6" s="21">
        <f t="shared" si="7"/>
        <v>398.42</v>
      </c>
      <c r="BN6" s="21">
        <f t="shared" si="7"/>
        <v>393.35</v>
      </c>
      <c r="BO6" s="21">
        <f t="shared" si="7"/>
        <v>397.03</v>
      </c>
      <c r="BP6" s="20" t="str">
        <f>IF(BP7="","",IF(BP7="-","【-】","【"&amp;SUBSTITUTE(TEXT(BP7,"#,##0.00"),"-","△")&amp;"】"))</f>
        <v>【307.39】</v>
      </c>
      <c r="BQ6" s="21">
        <f>IF(BQ7="",NA(),BQ7)</f>
        <v>53.94</v>
      </c>
      <c r="BR6" s="21">
        <f t="shared" ref="BR6:BZ6" si="8">IF(BR7="",NA(),BR7)</f>
        <v>49.54</v>
      </c>
      <c r="BS6" s="21">
        <f t="shared" si="8"/>
        <v>53.58</v>
      </c>
      <c r="BT6" s="21">
        <f t="shared" si="8"/>
        <v>51.82</v>
      </c>
      <c r="BU6" s="21">
        <f t="shared" si="8"/>
        <v>50.83</v>
      </c>
      <c r="BV6" s="21">
        <f t="shared" si="8"/>
        <v>55.85</v>
      </c>
      <c r="BW6" s="21">
        <f t="shared" si="8"/>
        <v>53.23</v>
      </c>
      <c r="BX6" s="21">
        <f t="shared" si="8"/>
        <v>50.7</v>
      </c>
      <c r="BY6" s="21">
        <f t="shared" si="8"/>
        <v>48.13</v>
      </c>
      <c r="BZ6" s="21">
        <f t="shared" si="8"/>
        <v>46.58</v>
      </c>
      <c r="CA6" s="20" t="str">
        <f>IF(CA7="","",IF(CA7="-","【-】","【"&amp;SUBSTITUTE(TEXT(CA7,"#,##0.00"),"-","△")&amp;"】"))</f>
        <v>【57.03】</v>
      </c>
      <c r="CB6" s="21">
        <f>IF(CB7="",NA(),CB7)</f>
        <v>373.03</v>
      </c>
      <c r="CC6" s="21">
        <f t="shared" ref="CC6:CK6" si="9">IF(CC7="",NA(),CC7)</f>
        <v>380.41</v>
      </c>
      <c r="CD6" s="21">
        <f t="shared" si="9"/>
        <v>348</v>
      </c>
      <c r="CE6" s="21">
        <f t="shared" si="9"/>
        <v>360.37</v>
      </c>
      <c r="CF6" s="21">
        <f t="shared" si="9"/>
        <v>351.67</v>
      </c>
      <c r="CG6" s="21">
        <f t="shared" si="9"/>
        <v>287.91000000000003</v>
      </c>
      <c r="CH6" s="21">
        <f t="shared" si="9"/>
        <v>283.3</v>
      </c>
      <c r="CI6" s="21">
        <f t="shared" si="9"/>
        <v>289.81</v>
      </c>
      <c r="CJ6" s="21">
        <f t="shared" si="9"/>
        <v>301.54000000000002</v>
      </c>
      <c r="CK6" s="21">
        <f t="shared" si="9"/>
        <v>311.73</v>
      </c>
      <c r="CL6" s="20" t="str">
        <f>IF(CL7="","",IF(CL7="-","【-】","【"&amp;SUBSTITUTE(TEXT(CL7,"#,##0.00"),"-","△")&amp;"】"))</f>
        <v>【294.83】</v>
      </c>
      <c r="CM6" s="21">
        <f>IF(CM7="",NA(),CM7)</f>
        <v>43.12</v>
      </c>
      <c r="CN6" s="21">
        <f t="shared" ref="CN6:CV6" si="10">IF(CN7="",NA(),CN7)</f>
        <v>45.5</v>
      </c>
      <c r="CO6" s="21">
        <f t="shared" si="10"/>
        <v>48.09</v>
      </c>
      <c r="CP6" s="21">
        <f t="shared" si="10"/>
        <v>47.69</v>
      </c>
      <c r="CQ6" s="21">
        <f t="shared" si="10"/>
        <v>49.09</v>
      </c>
      <c r="CR6" s="21">
        <f t="shared" si="10"/>
        <v>54.93</v>
      </c>
      <c r="CS6" s="21">
        <f t="shared" si="10"/>
        <v>55.96</v>
      </c>
      <c r="CT6" s="21">
        <f t="shared" si="10"/>
        <v>56.45</v>
      </c>
      <c r="CU6" s="21">
        <f t="shared" si="10"/>
        <v>58.26</v>
      </c>
      <c r="CV6" s="21">
        <f t="shared" si="10"/>
        <v>56.76</v>
      </c>
      <c r="CW6" s="20" t="str">
        <f>IF(CW7="","",IF(CW7="-","【-】","【"&amp;SUBSTITUTE(TEXT(CW7,"#,##0.00"),"-","△")&amp;"】"))</f>
        <v>【84.27】</v>
      </c>
      <c r="CX6" s="21">
        <f>IF(CX7="",NA(),CX7)</f>
        <v>100</v>
      </c>
      <c r="CY6" s="21">
        <f t="shared" ref="CY6:DG6" si="11">IF(CY7="",NA(),CY7)</f>
        <v>100</v>
      </c>
      <c r="CZ6" s="21">
        <f t="shared" si="11"/>
        <v>95.69</v>
      </c>
      <c r="DA6" s="21">
        <f t="shared" si="11"/>
        <v>95.69</v>
      </c>
      <c r="DB6" s="21">
        <f t="shared" si="11"/>
        <v>95.69</v>
      </c>
      <c r="DC6" s="21">
        <f t="shared" si="11"/>
        <v>65.569999999999993</v>
      </c>
      <c r="DD6" s="21">
        <f t="shared" si="11"/>
        <v>60.12</v>
      </c>
      <c r="DE6" s="21">
        <f t="shared" si="11"/>
        <v>54.99</v>
      </c>
      <c r="DF6" s="21">
        <f t="shared" si="11"/>
        <v>66.430000000000007</v>
      </c>
      <c r="DG6" s="21">
        <f t="shared" si="11"/>
        <v>66.88</v>
      </c>
      <c r="DH6" s="20" t="str">
        <f>IF(DH7="","",IF(DH7="-","【-】","【"&amp;SUBSTITUTE(TEXT(DH7,"#,##0.00"),"-","△")&amp;"】"))</f>
        <v>【86.02】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1" t="str">
        <f>IF(EE7="",NA(),EE7)</f>
        <v>-</v>
      </c>
      <c r="EF6" s="21" t="str">
        <f t="shared" ref="EF6:EN6" si="14">IF(EF7="",NA(),EF7)</f>
        <v>-</v>
      </c>
      <c r="EG6" s="21" t="str">
        <f t="shared" si="14"/>
        <v>-</v>
      </c>
      <c r="EH6" s="21" t="str">
        <f t="shared" si="14"/>
        <v>-</v>
      </c>
      <c r="EI6" s="21" t="str">
        <f t="shared" si="14"/>
        <v>-</v>
      </c>
      <c r="EJ6" s="21" t="str">
        <f t="shared" si="14"/>
        <v>-</v>
      </c>
      <c r="EK6" s="21" t="str">
        <f t="shared" si="14"/>
        <v>-</v>
      </c>
      <c r="EL6" s="21" t="str">
        <f t="shared" si="14"/>
        <v>-</v>
      </c>
      <c r="EM6" s="21" t="str">
        <f t="shared" si="14"/>
        <v>-</v>
      </c>
      <c r="EN6" s="21" t="str">
        <f t="shared" si="14"/>
        <v>-</v>
      </c>
      <c r="EO6" s="20" t="str">
        <f>IF(EO7="","",IF(EO7="-","【-】","【"&amp;SUBSTITUTE(TEXT(EO7,"#,##0.00"),"-","△")&amp;"】"))</f>
        <v>【-】</v>
      </c>
    </row>
    <row r="7" spans="1:145" s="22" customFormat="1" x14ac:dyDescent="0.15">
      <c r="A7" s="14"/>
      <c r="B7" s="23">
        <v>2022</v>
      </c>
      <c r="C7" s="23">
        <v>413461</v>
      </c>
      <c r="D7" s="23">
        <v>47</v>
      </c>
      <c r="E7" s="23">
        <v>18</v>
      </c>
      <c r="F7" s="23">
        <v>0</v>
      </c>
      <c r="G7" s="23">
        <v>0</v>
      </c>
      <c r="H7" s="23" t="s">
        <v>98</v>
      </c>
      <c r="I7" s="23" t="s">
        <v>99</v>
      </c>
      <c r="J7" s="23" t="s">
        <v>100</v>
      </c>
      <c r="K7" s="23" t="s">
        <v>101</v>
      </c>
      <c r="L7" s="23" t="s">
        <v>102</v>
      </c>
      <c r="M7" s="23" t="s">
        <v>103</v>
      </c>
      <c r="N7" s="24" t="s">
        <v>104</v>
      </c>
      <c r="O7" s="24" t="s">
        <v>105</v>
      </c>
      <c r="P7" s="24">
        <v>13.55</v>
      </c>
      <c r="Q7" s="24">
        <v>100</v>
      </c>
      <c r="R7" s="24">
        <v>3850</v>
      </c>
      <c r="S7" s="24">
        <v>25752</v>
      </c>
      <c r="T7" s="24">
        <v>51.92</v>
      </c>
      <c r="U7" s="24">
        <v>495.99</v>
      </c>
      <c r="V7" s="24">
        <v>3483</v>
      </c>
      <c r="W7" s="24">
        <v>0.64</v>
      </c>
      <c r="X7" s="24">
        <v>5442.19</v>
      </c>
      <c r="Y7" s="24">
        <v>61.18</v>
      </c>
      <c r="Z7" s="24">
        <v>99.59</v>
      </c>
      <c r="AA7" s="24">
        <v>102.85</v>
      </c>
      <c r="AB7" s="24">
        <v>103.17</v>
      </c>
      <c r="AC7" s="24">
        <v>92.69</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0</v>
      </c>
      <c r="BG7" s="24">
        <v>0</v>
      </c>
      <c r="BH7" s="24">
        <v>0</v>
      </c>
      <c r="BI7" s="24">
        <v>0</v>
      </c>
      <c r="BJ7" s="24">
        <v>0</v>
      </c>
      <c r="BK7" s="24">
        <v>386.46</v>
      </c>
      <c r="BL7" s="24">
        <v>421.25</v>
      </c>
      <c r="BM7" s="24">
        <v>398.42</v>
      </c>
      <c r="BN7" s="24">
        <v>393.35</v>
      </c>
      <c r="BO7" s="24">
        <v>397.03</v>
      </c>
      <c r="BP7" s="24">
        <v>307.39</v>
      </c>
      <c r="BQ7" s="24">
        <v>53.94</v>
      </c>
      <c r="BR7" s="24">
        <v>49.54</v>
      </c>
      <c r="BS7" s="24">
        <v>53.58</v>
      </c>
      <c r="BT7" s="24">
        <v>51.82</v>
      </c>
      <c r="BU7" s="24">
        <v>50.83</v>
      </c>
      <c r="BV7" s="24">
        <v>55.85</v>
      </c>
      <c r="BW7" s="24">
        <v>53.23</v>
      </c>
      <c r="BX7" s="24">
        <v>50.7</v>
      </c>
      <c r="BY7" s="24">
        <v>48.13</v>
      </c>
      <c r="BZ7" s="24">
        <v>46.58</v>
      </c>
      <c r="CA7" s="24">
        <v>57.03</v>
      </c>
      <c r="CB7" s="24">
        <v>373.03</v>
      </c>
      <c r="CC7" s="24">
        <v>380.41</v>
      </c>
      <c r="CD7" s="24">
        <v>348</v>
      </c>
      <c r="CE7" s="24">
        <v>360.37</v>
      </c>
      <c r="CF7" s="24">
        <v>351.67</v>
      </c>
      <c r="CG7" s="24">
        <v>287.91000000000003</v>
      </c>
      <c r="CH7" s="24">
        <v>283.3</v>
      </c>
      <c r="CI7" s="24">
        <v>289.81</v>
      </c>
      <c r="CJ7" s="24">
        <v>301.54000000000002</v>
      </c>
      <c r="CK7" s="24">
        <v>311.73</v>
      </c>
      <c r="CL7" s="24">
        <v>294.83</v>
      </c>
      <c r="CM7" s="24">
        <v>43.12</v>
      </c>
      <c r="CN7" s="24">
        <v>45.5</v>
      </c>
      <c r="CO7" s="24">
        <v>48.09</v>
      </c>
      <c r="CP7" s="24">
        <v>47.69</v>
      </c>
      <c r="CQ7" s="24">
        <v>49.09</v>
      </c>
      <c r="CR7" s="24">
        <v>54.93</v>
      </c>
      <c r="CS7" s="24">
        <v>55.96</v>
      </c>
      <c r="CT7" s="24">
        <v>56.45</v>
      </c>
      <c r="CU7" s="24">
        <v>58.26</v>
      </c>
      <c r="CV7" s="24">
        <v>56.76</v>
      </c>
      <c r="CW7" s="24">
        <v>84.27</v>
      </c>
      <c r="CX7" s="24">
        <v>100</v>
      </c>
      <c r="CY7" s="24">
        <v>100</v>
      </c>
      <c r="CZ7" s="24">
        <v>95.69</v>
      </c>
      <c r="DA7" s="24">
        <v>95.69</v>
      </c>
      <c r="DB7" s="24">
        <v>95.69</v>
      </c>
      <c r="DC7" s="24">
        <v>65.569999999999993</v>
      </c>
      <c r="DD7" s="24">
        <v>60.12</v>
      </c>
      <c r="DE7" s="24">
        <v>54.99</v>
      </c>
      <c r="DF7" s="24">
        <v>66.430000000000007</v>
      </c>
      <c r="DG7" s="24">
        <v>66.88</v>
      </c>
      <c r="DH7" s="24">
        <v>86.02</v>
      </c>
      <c r="DI7" s="24"/>
      <c r="DJ7" s="24"/>
      <c r="DK7" s="24"/>
      <c r="DL7" s="24"/>
      <c r="DM7" s="24"/>
      <c r="DN7" s="24"/>
      <c r="DO7" s="24"/>
      <c r="DP7" s="24"/>
      <c r="DQ7" s="24"/>
      <c r="DR7" s="24"/>
      <c r="DS7" s="24"/>
      <c r="DT7" s="24"/>
      <c r="DU7" s="24"/>
      <c r="DV7" s="24"/>
      <c r="DW7" s="24"/>
      <c r="DX7" s="24"/>
      <c r="DY7" s="24"/>
      <c r="DZ7" s="24"/>
      <c r="EA7" s="24"/>
      <c r="EB7" s="24"/>
      <c r="EC7" s="24"/>
      <c r="ED7" s="24"/>
      <c r="EE7" s="24" t="s">
        <v>104</v>
      </c>
      <c r="EF7" s="24" t="s">
        <v>104</v>
      </c>
      <c r="EG7" s="24" t="s">
        <v>104</v>
      </c>
      <c r="EH7" s="24" t="s">
        <v>104</v>
      </c>
      <c r="EI7" s="24" t="s">
        <v>104</v>
      </c>
      <c r="EJ7" s="24" t="s">
        <v>104</v>
      </c>
      <c r="EK7" s="24" t="s">
        <v>104</v>
      </c>
      <c r="EL7" s="24" t="s">
        <v>104</v>
      </c>
      <c r="EM7" s="24" t="s">
        <v>104</v>
      </c>
      <c r="EN7" s="24" t="s">
        <v>104</v>
      </c>
      <c r="EO7" s="24" t="s">
        <v>104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111</v>
      </c>
    </row>
    <row r="12" spans="1:145" x14ac:dyDescent="0.15">
      <c r="B12">
        <v>1</v>
      </c>
      <c r="C12">
        <v>1</v>
      </c>
      <c r="D12">
        <v>2</v>
      </c>
      <c r="E12">
        <v>3</v>
      </c>
      <c r="F12">
        <v>4</v>
      </c>
      <c r="G12" t="s">
        <v>112</v>
      </c>
    </row>
    <row r="13" spans="1:145" x14ac:dyDescent="0.15">
      <c r="B13" t="s">
        <v>113</v>
      </c>
      <c r="C13" t="s">
        <v>114</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2024-01-26T09:01:43Z</cp:lastPrinted>
  <dcterms:created xsi:type="dcterms:W3CDTF">2023-12-12T03:00:59Z</dcterms:created>
  <dcterms:modified xsi:type="dcterms:W3CDTF">2024-02-13T03:17:04Z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