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２市町支援課⇒財政課⇒下水道課\照会回答\R6\20250125　【照会：財政課⇒下水道課】Fw【14みやき町】【依頼（2月13日〆）】令和５年度決算「経営比較分析表」の分析等について\14_みやき町\提出\"/>
    </mc:Choice>
  </mc:AlternateContent>
  <workbookProtection workbookAlgorithmName="SHA-512" workbookHashValue="rh4TDuEiWnW1tl++sMjCkTHWeNdC9ziP8k46G2BySbz3kn7iyLvAFgWLLm0KNZFKala8xCJzqFXUgXDWWxiNjQ==" workbookSaltValue="pzXTvFon+7BazIyQ5C3nwg==" workbookSpinCount="100000" lockStructure="1"/>
  <bookViews>
    <workbookView xWindow="0" yWindow="0" windowWidth="23040" windowHeight="921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T6" i="5"/>
  <c r="AT8" i="4" s="1"/>
  <c r="S6" i="5"/>
  <c r="AL8" i="4" s="1"/>
  <c r="R6" i="5"/>
  <c r="Q6" i="5"/>
  <c r="P6" i="5"/>
  <c r="P10" i="4" s="1"/>
  <c r="O6" i="5"/>
  <c r="I10" i="4" s="1"/>
  <c r="N6" i="5"/>
  <c r="M6" i="5"/>
  <c r="L6" i="5"/>
  <c r="W8" i="4" s="1"/>
  <c r="K6" i="5"/>
  <c r="P8" i="4" s="1"/>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E86" i="4"/>
  <c r="AL10" i="4"/>
  <c r="AD10" i="4"/>
  <c r="W10" i="4"/>
  <c r="B10" i="4"/>
  <c r="BB8" i="4"/>
  <c r="AD8" i="4"/>
  <c r="I8" i="4"/>
  <c r="B8" i="4"/>
</calcChain>
</file>

<file path=xl/sharedStrings.xml><?xml version="1.0" encoding="utf-8"?>
<sst xmlns="http://schemas.openxmlformats.org/spreadsheetml/2006/main" count="247" uniqueCount="120">
  <si>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</si>
  <si>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</si>
  <si>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</si>
  <si>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</si>
  <si>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</si>
  <si>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</si>
  <si>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</si>
  <si>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</si>
  <si>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</si>
  <si>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</si>
  <si>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</si>
  <si>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</si>
  <si>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</si>
  <si>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</si>
  <si>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</si>
  <si>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</si>
  <si>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</si>
  <si>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</si>
  <si>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</si>
  <si>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</si>
  <si>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</si>
  <si>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</si>
  <si>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</si>
  <si>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</si>
  <si>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</si>
  <si>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</si>
  <si>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</si>
  <si>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</si>
  <si>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</si>
  <si>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</si>
  <si>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</si>
  <si>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</si>
  <si>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</si>
  <si>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</si>
  <si>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</si>
  <si>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</si>
  <si>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</si>
  <si>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</si>
  <si>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</si>
  <si>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</si>
  <si>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</si>
  <si>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</si>
  <si>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</si>
  <si>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</si>
  <si>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</si>
  <si>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</si>
  <si>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</si>
  <si>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</si>
  <si>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</si>
  <si>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</si>
  <si>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</si>
  <si>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</si>
  <si>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</si>
  <si>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</si>
  <si>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</si>
  <si>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</si>
  <si>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</si>
  <si>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</si>
  <si>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</si>
  <si>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</si>
  <si>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</si>
  <si>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</si>
  <si>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</si>
  <si>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</si>
  <si>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</si>
  <si>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</si>
  <si>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</si>
  <si>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</si>
  <si>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</si>
  <si>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</si>
  <si>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</si>
  <si>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</si>
  <si>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</si>
  <si>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</si>
  <si>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</si>
  <si>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</si>
  <si>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</si>
  <si>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</si>
  <si>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</si>
  <si>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</si>
  <si>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</si>
  <si>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</si>
  <si>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</si>
  <si>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</si>
  <si>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</si>
  <si>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</si>
  <si>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</si>
  <si>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</si>
  <si>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</si>
  <si>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</si>
  <si>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</si>
  <si>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</si>
  <si>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</si>
  <si>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</si>
  <si>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</si>
  <si>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</si>
  <si>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</si>
  <si>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</si>
  <si>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</si>
  <si>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</si>
  <si>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</si>
  <si>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</si>
  <si>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特定地域生活排水処理</t>
  </si>
  <si>
    <t>K3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</si>
  <si>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</si>
  <si>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</si>
  <si>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</si>
  <si>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</si>
  <si>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</si>
  <si>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</si>
  <si>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</si>
  <si>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</si>
  <si>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</si>
  <si>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</si>
  <si>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</si>
  <si>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</si>
  <si>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←書式設定</t>
    <rPh sb="1" eb="3">
      <t>ショシキ</t>
    </rPh>
    <rPh sb="3" eb="5">
      <t>セッテイ</t>
    </rPh>
    <phoneticPr fontId="4"/>
  </si>
  <si>
    <r>
      <rPr>
        <sz val="10"/>
        <rFont val="ＭＳ ゴシック"/>
        <family val="3"/>
        <charset val="128"/>
      </rPr>
      <t xml:space="preserve"> 本事業は、平成28年4月から公共下水道事業全体計画区域及び農業集落排水事業指定区域を除く区域で市町村設置型浄化槽事業を開始した。また、ＰＦＩ事業として浄化槽の設置業務、設置された浄化槽及び寄附を受けた浄化槽の維持管理業務（汚泥清掃・収集運搬業務を除く。）を町の財政負担の軽減を図りながら効率的に実施している。</t>
    </r>
    <r>
      <rPr>
        <sz val="6"/>
        <rFont val="ＭＳ ゴシック"/>
        <family val="3"/>
        <charset val="128"/>
      </rPr>
      <t xml:space="preserve">
</t>
    </r>
    <r>
      <rPr>
        <sz val="10"/>
        <rFont val="ＭＳ ゴシック"/>
        <family val="3"/>
        <charset val="128"/>
      </rPr>
      <t>①収益的収支比率について</t>
    </r>
    <r>
      <rPr>
        <sz val="6"/>
        <rFont val="ＭＳ ゴシック"/>
        <family val="3"/>
        <charset val="128"/>
      </rPr>
      <t xml:space="preserve">
</t>
    </r>
    <r>
      <rPr>
        <sz val="8"/>
        <rFont val="ＭＳ ゴシック"/>
        <family val="3"/>
        <charset val="128"/>
      </rPr>
      <t>　使用者の増はしているものの、令和６年４月から公営企業会計への移行に伴う打切決算により、総収益及び総費用が減となり、収益的収支比率は増加となった。今後は公営企業として収支比率の動向について注視し、経営安定化に向けて使用料改定や経費削減等の経営改善に向けた取り組みが必要である。</t>
    </r>
    <r>
      <rPr>
        <sz val="6"/>
        <rFont val="ＭＳ ゴシック"/>
        <family val="3"/>
        <charset val="128"/>
      </rPr>
      <t xml:space="preserve">
</t>
    </r>
    <r>
      <rPr>
        <sz val="10"/>
        <rFont val="ＭＳ ゴシック"/>
        <family val="3"/>
        <charset val="128"/>
      </rPr>
      <t>⑤経費回収率について</t>
    </r>
    <r>
      <rPr>
        <sz val="6"/>
        <rFont val="ＭＳ ゴシック"/>
        <family val="3"/>
        <charset val="128"/>
      </rPr>
      <t xml:space="preserve">
</t>
    </r>
    <r>
      <rPr>
        <sz val="8"/>
        <rFont val="ＭＳ ゴシック"/>
        <family val="3"/>
        <charset val="128"/>
      </rPr>
      <t>　令和５年度は、前述の公営企業会計への移行に伴う打切決算により、汚水処理費が減少しており、経費回収率が増加しているものの、100％からは大きく下回っている。下水道事業、農集排事業と同一基準で使用料を算定している事が経費回収率が低い要因となっている。今後は経営状況や適正な使用料を使用者に示す事ができ、経費回収率改善に向けて対策に取り組んでいく。</t>
    </r>
    <r>
      <rPr>
        <sz val="6"/>
        <rFont val="ＭＳ ゴシック"/>
        <family val="3"/>
        <charset val="128"/>
      </rPr>
      <t xml:space="preserve">
</t>
    </r>
    <r>
      <rPr>
        <sz val="10"/>
        <rFont val="ＭＳ ゴシック"/>
        <family val="3"/>
        <charset val="128"/>
      </rPr>
      <t>⑥汚水処理原価について</t>
    </r>
    <r>
      <rPr>
        <sz val="6"/>
        <rFont val="ＭＳ ゴシック"/>
        <family val="3"/>
        <charset val="128"/>
      </rPr>
      <t xml:space="preserve">
</t>
    </r>
    <r>
      <rPr>
        <sz val="8"/>
        <rFont val="ＭＳ ゴシック"/>
        <family val="3"/>
        <charset val="128"/>
      </rPr>
      <t>　汚水処理原価は、全国平均や類似団体の平均をみても高額となっている。本町において上水道が別団体での管理であり、年間有収水量の把握ができない為、使用人数に係数を掛けて算定している。下水道では平均0.29㎥／人日だが、浄化槽の場合0.2㎥／人日で算定しているため、平均より高い状況となっている。今後下水道の平均値を採用することで、全国平均を下回る傾向となると予想される。</t>
    </r>
    <r>
      <rPr>
        <sz val="6"/>
        <rFont val="ＭＳ ゴシック"/>
        <family val="3"/>
        <charset val="128"/>
      </rPr>
      <t xml:space="preserve">
</t>
    </r>
    <r>
      <rPr>
        <sz val="10"/>
        <rFont val="ＭＳ ゴシック"/>
        <family val="3"/>
        <charset val="128"/>
      </rPr>
      <t>⑦施設使用率について</t>
    </r>
    <r>
      <rPr>
        <sz val="6"/>
        <rFont val="ＭＳ ゴシック"/>
        <family val="3"/>
        <charset val="128"/>
      </rPr>
      <t xml:space="preserve">
</t>
    </r>
    <r>
      <rPr>
        <sz val="8"/>
        <rFont val="ＭＳ ゴシック"/>
        <family val="3"/>
        <charset val="128"/>
      </rPr>
      <t>　処理水量についても上水道の使用水量が把握できない為に係数を掛けているため、同様に係数を上げることで、施設利用率が全国平均を上回る傾向となると予想される。</t>
    </r>
    <r>
      <rPr>
        <sz val="6"/>
        <rFont val="ＭＳ ゴシック"/>
        <family val="3"/>
        <charset val="128"/>
      </rPr>
      <t xml:space="preserve">
</t>
    </r>
    <r>
      <rPr>
        <sz val="10"/>
        <rFont val="ＭＳ ゴシック"/>
        <family val="3"/>
        <charset val="128"/>
      </rPr>
      <t>⑧水洗化率について</t>
    </r>
    <r>
      <rPr>
        <sz val="6"/>
        <rFont val="ＭＳ ゴシック"/>
        <family val="3"/>
        <charset val="128"/>
      </rPr>
      <t xml:space="preserve">
</t>
    </r>
    <r>
      <rPr>
        <sz val="8"/>
        <rFont val="ＭＳ ゴシック"/>
        <family val="3"/>
        <charset val="128"/>
      </rPr>
      <t>　処理区域内人口は増加傾向にあるため、引き続き市町村設置型浄化槽事業を推進していく。</t>
    </r>
    <rPh sb="163" eb="164">
      <t>ヒ</t>
    </rPh>
    <rPh sb="175" eb="176">
      <t>ゾウ</t>
    </rPh>
    <rPh sb="185" eb="187">
      <t>レイワ</t>
    </rPh>
    <rPh sb="188" eb="189">
      <t>ネン</t>
    </rPh>
    <rPh sb="190" eb="191">
      <t>ガツ</t>
    </rPh>
    <rPh sb="193" eb="195">
      <t>コウエイ</t>
    </rPh>
    <rPh sb="195" eb="197">
      <t>キギョウ</t>
    </rPh>
    <rPh sb="197" eb="199">
      <t>カイケイ</t>
    </rPh>
    <rPh sb="201" eb="203">
      <t>イコウ</t>
    </rPh>
    <rPh sb="204" eb="205">
      <t>トモナ</t>
    </rPh>
    <rPh sb="206" eb="207">
      <t>ウ</t>
    </rPh>
    <rPh sb="207" eb="208">
      <t>キ</t>
    </rPh>
    <rPh sb="208" eb="210">
      <t>ケッサン</t>
    </rPh>
    <rPh sb="214" eb="217">
      <t>ソウシュウエキ</t>
    </rPh>
    <rPh sb="217" eb="218">
      <t>オヨ</t>
    </rPh>
    <rPh sb="219" eb="222">
      <t>ソウヒヨウ</t>
    </rPh>
    <rPh sb="223" eb="224">
      <t>ゲン</t>
    </rPh>
    <rPh sb="231" eb="233">
      <t>シュウシ</t>
    </rPh>
    <rPh sb="233" eb="235">
      <t>ヒリツ</t>
    </rPh>
    <rPh sb="236" eb="238">
      <t>ゾウカ</t>
    </rPh>
    <rPh sb="243" eb="245">
      <t>コンゴ</t>
    </rPh>
    <rPh sb="246" eb="248">
      <t>コウエイ</t>
    </rPh>
    <rPh sb="248" eb="250">
      <t>キギョウ</t>
    </rPh>
    <rPh sb="253" eb="255">
      <t>シュウシ</t>
    </rPh>
    <rPh sb="255" eb="257">
      <t>ヒリツ</t>
    </rPh>
    <rPh sb="258" eb="260">
      <t>ドウコウ</t>
    </rPh>
    <rPh sb="264" eb="266">
      <t>チュウシ</t>
    </rPh>
    <rPh sb="268" eb="270">
      <t>ケイエイ</t>
    </rPh>
    <rPh sb="270" eb="273">
      <t>アンテイカ</t>
    </rPh>
    <rPh sb="274" eb="275">
      <t>ム</t>
    </rPh>
    <rPh sb="283" eb="285">
      <t>ケイヒ</t>
    </rPh>
    <rPh sb="285" eb="287">
      <t>サクゲン</t>
    </rPh>
    <rPh sb="287" eb="288">
      <t>ナド</t>
    </rPh>
    <rPh sb="289" eb="291">
      <t>ケイエイ</t>
    </rPh>
    <rPh sb="291" eb="293">
      <t>カイゼン</t>
    </rPh>
    <rPh sb="294" eb="295">
      <t>ム</t>
    </rPh>
    <rPh sb="297" eb="298">
      <t>ト</t>
    </rPh>
    <rPh sb="299" eb="300">
      <t>ク</t>
    </rPh>
    <rPh sb="302" eb="304">
      <t>ヒツヨウ</t>
    </rPh>
    <rPh sb="328" eb="330">
      <t>ゼンジュツ</t>
    </rPh>
    <rPh sb="339" eb="341">
      <t>イコウ</t>
    </rPh>
    <rPh sb="342" eb="343">
      <t>トモナ</t>
    </rPh>
    <rPh sb="344" eb="346">
      <t>ウチキ</t>
    </rPh>
    <rPh sb="346" eb="348">
      <t>ケッサン</t>
    </rPh>
    <rPh sb="352" eb="354">
      <t>オスイ</t>
    </rPh>
    <rPh sb="354" eb="356">
      <t>ショリ</t>
    </rPh>
    <rPh sb="356" eb="357">
      <t>ヒ</t>
    </rPh>
    <rPh sb="358" eb="360">
      <t>ゲンショウ</t>
    </rPh>
    <rPh sb="365" eb="367">
      <t>ケイヒ</t>
    </rPh>
    <rPh sb="367" eb="369">
      <t>カイシュウ</t>
    </rPh>
    <rPh sb="369" eb="370">
      <t>リツ</t>
    </rPh>
    <rPh sb="371" eb="373">
      <t>ゾウカ</t>
    </rPh>
    <rPh sb="388" eb="389">
      <t>オオ</t>
    </rPh>
    <rPh sb="391" eb="393">
      <t>シタマワ</t>
    </rPh>
    <rPh sb="405" eb="406">
      <t>シュウ</t>
    </rPh>
    <rPh sb="444" eb="446">
      <t>コンゴ</t>
    </rPh>
    <rPh sb="459" eb="462">
      <t>シヨウシャ</t>
    </rPh>
    <rPh sb="470" eb="472">
      <t>ケイヒ</t>
    </rPh>
    <rPh sb="472" eb="474">
      <t>カイシュウ</t>
    </rPh>
    <rPh sb="474" eb="475">
      <t>リツ</t>
    </rPh>
    <rPh sb="475" eb="477">
      <t>カイゼン</t>
    </rPh>
    <rPh sb="478" eb="479">
      <t>ム</t>
    </rPh>
    <rPh sb="481" eb="483">
      <t>タイサク</t>
    </rPh>
    <rPh sb="506" eb="508">
      <t>オスイ</t>
    </rPh>
    <rPh sb="508" eb="510">
      <t>ショリ</t>
    </rPh>
    <rPh sb="510" eb="512">
      <t>ゲンカ</t>
    </rPh>
    <rPh sb="514" eb="516">
      <t>ゼンコク</t>
    </rPh>
    <rPh sb="516" eb="518">
      <t>ヘイキン</t>
    </rPh>
    <rPh sb="519" eb="521">
      <t>ルイジ</t>
    </rPh>
    <rPh sb="521" eb="523">
      <t>ダンタイ</t>
    </rPh>
    <rPh sb="524" eb="526">
      <t>ヘイキン</t>
    </rPh>
    <rPh sb="530" eb="532">
      <t>コウガク</t>
    </rPh>
    <rPh sb="539" eb="541">
      <t>ホンチョウ</t>
    </rPh>
    <rPh sb="545" eb="548">
      <t>ジョウスイドウ</t>
    </rPh>
    <rPh sb="567" eb="569">
      <t>ハアク</t>
    </rPh>
    <rPh sb="650" eb="652">
      <t>コンゴ</t>
    </rPh>
    <rPh sb="656" eb="658">
      <t>ヘイキン</t>
    </rPh>
    <rPh sb="658" eb="659">
      <t>チ</t>
    </rPh>
    <rPh sb="660" eb="662">
      <t>サイヨウ</t>
    </rPh>
    <rPh sb="668" eb="670">
      <t>ゼンコク</t>
    </rPh>
    <rPh sb="670" eb="672">
      <t>ヘイキン</t>
    </rPh>
    <rPh sb="673" eb="675">
      <t>シタマワ</t>
    </rPh>
    <rPh sb="676" eb="678">
      <t>ケイコウ</t>
    </rPh>
    <rPh sb="682" eb="684">
      <t>ヨソウ</t>
    </rPh>
    <rPh sb="710" eb="713">
      <t>ジョウスイドウ</t>
    </rPh>
    <rPh sb="714" eb="716">
      <t>シヨウ</t>
    </rPh>
    <rPh sb="716" eb="718">
      <t>スイリョウ</t>
    </rPh>
    <rPh sb="719" eb="721">
      <t>ハアク</t>
    </rPh>
    <rPh sb="725" eb="726">
      <t>タメ</t>
    </rPh>
    <rPh sb="727" eb="729">
      <t>ケイスウ</t>
    </rPh>
    <rPh sb="730" eb="731">
      <t>カ</t>
    </rPh>
    <rPh sb="738" eb="740">
      <t>ドウヨウ</t>
    </rPh>
    <rPh sb="741" eb="743">
      <t>ケイスウ</t>
    </rPh>
    <rPh sb="744" eb="745">
      <t>ア</t>
    </rPh>
    <rPh sb="751" eb="753">
      <t>シセツ</t>
    </rPh>
    <rPh sb="753" eb="756">
      <t>リヨウリツ</t>
    </rPh>
    <rPh sb="757" eb="759">
      <t>ゼンコク</t>
    </rPh>
    <rPh sb="759" eb="761">
      <t>ヘイキン</t>
    </rPh>
    <rPh sb="765" eb="767">
      <t>ケイコウ</t>
    </rPh>
    <rPh sb="771" eb="773">
      <t>ヨソウ</t>
    </rPh>
    <rPh sb="789" eb="791">
      <t>ショリ</t>
    </rPh>
    <rPh sb="791" eb="793">
      <t>クイキ</t>
    </rPh>
    <rPh sb="793" eb="794">
      <t>ナイ</t>
    </rPh>
    <rPh sb="794" eb="796">
      <t>ジンコウ</t>
    </rPh>
    <rPh sb="797" eb="799">
      <t>ゾウカ</t>
    </rPh>
    <rPh sb="799" eb="801">
      <t>ケイコウ</t>
    </rPh>
    <rPh sb="807" eb="808">
      <t>ヒ</t>
    </rPh>
    <rPh sb="809" eb="810">
      <t>ツヅ</t>
    </rPh>
    <rPh sb="811" eb="820">
      <t>シチョウソンセッチガタジョウカソウ</t>
    </rPh>
    <rPh sb="820" eb="822">
      <t>ジギョウ</t>
    </rPh>
    <rPh sb="823" eb="825">
      <t>スイシン</t>
    </rPh>
    <phoneticPr fontId="4"/>
  </si>
  <si>
    <t>　令和５年度おいて、新規設置68基、寄附採納５基で累計管理基数1,357基（設置740基、寄附採納617基）となった。
　浄化槽の耐用年数が30年～40年とされているが、寄附採納を受けた浄化槽については、設置後20年を超える浄化槽があり毎年数件の修繕が発生している。維持管理業者による点検や水質検査で、処理能力が低下しているものや経年劣化による補修等早期に修繕している。今後浄化槽のメーカや、設置年度、使用形態に合わせ、計画的に修繕を行い、単年度に修繕が集中しないように修繕費を一定化し、経営の安定化を図る事が必要である。</t>
    <rPh sb="1" eb="3">
      <t>レイワ</t>
    </rPh>
    <rPh sb="102" eb="104">
      <t>セッチ</t>
    </rPh>
    <rPh sb="104" eb="105">
      <t>ゴ</t>
    </rPh>
    <rPh sb="107" eb="108">
      <t>ネン</t>
    </rPh>
    <rPh sb="109" eb="110">
      <t>コ</t>
    </rPh>
    <rPh sb="112" eb="115">
      <t>ジョウカソウ</t>
    </rPh>
    <rPh sb="118" eb="120">
      <t>マイトシ</t>
    </rPh>
    <rPh sb="120" eb="122">
      <t>スウケン</t>
    </rPh>
    <rPh sb="126" eb="128">
      <t>ハッセイ</t>
    </rPh>
    <rPh sb="133" eb="135">
      <t>イジ</t>
    </rPh>
    <rPh sb="135" eb="137">
      <t>カンリ</t>
    </rPh>
    <rPh sb="137" eb="139">
      <t>ギョウシャ</t>
    </rPh>
    <rPh sb="142" eb="144">
      <t>テンケン</t>
    </rPh>
    <rPh sb="145" eb="147">
      <t>スイシツ</t>
    </rPh>
    <rPh sb="147" eb="149">
      <t>ケンサ</t>
    </rPh>
    <rPh sb="151" eb="153">
      <t>ショリ</t>
    </rPh>
    <rPh sb="153" eb="155">
      <t>ノウリョク</t>
    </rPh>
    <rPh sb="156" eb="158">
      <t>テイカ</t>
    </rPh>
    <rPh sb="165" eb="167">
      <t>ケイネン</t>
    </rPh>
    <rPh sb="167" eb="169">
      <t>レッカ</t>
    </rPh>
    <rPh sb="172" eb="174">
      <t>ホシュウ</t>
    </rPh>
    <rPh sb="174" eb="175">
      <t>ナド</t>
    </rPh>
    <rPh sb="175" eb="177">
      <t>ソウキ</t>
    </rPh>
    <rPh sb="178" eb="180">
      <t>シュウゼン</t>
    </rPh>
    <rPh sb="185" eb="187">
      <t>コンゴ</t>
    </rPh>
    <phoneticPr fontId="4"/>
  </si>
  <si>
    <t>　浄化槽事業を開始したことにより、処理区域内人口も増加しているものの、建設費に対する起債償還が平成29年度より開始される。
　10年間の事業で、起債償還を元利均等を行っているため、令和８年度に償還額がピークを迎えると予測される。
　起債償還の財源となる使用料や一般会計からの繰入金も多額になっていくことが想定されるために、収入源の確保が重要事項であるが、浄化槽の場合は管理基数の増が維持管理費の増につながる。
　令和６年４月より公営企業会計へ移行する予定であり、それにより使用者へ経営状況や適正な使用料を示す事ができ、使用料の改定に向けた取り組みを行っていく。</t>
    <rPh sb="108" eb="110">
      <t>ヨソク</t>
    </rPh>
    <rPh sb="211" eb="212">
      <t>ガツ</t>
    </rPh>
    <rPh sb="221" eb="223">
      <t>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</si>
</sst>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name val="ＭＳ ゴシック"/>
      <family val="3"/>
      <charset val="128"/>
    </font>
    <font>
      <sz val="6"/>
      <name val="ＭＳ ゴシック"/>
      <family val="3"/>
      <charset val="128"/>
    </font>
    <font>
      <sz val="8"/>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86E-487F-A0EC-4FBA1C51D57E}"/>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C86E-487F-A0EC-4FBA1C51D57E}"/>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99.59</c:v>
                </c:pt>
                <c:pt idx="1">
                  <c:v>102.85</c:v>
                </c:pt>
                <c:pt idx="2">
                  <c:v>103.17</c:v>
                </c:pt>
                <c:pt idx="3">
                  <c:v>92.69</c:v>
                </c:pt>
                <c:pt idx="4">
                  <c:v>96.42</c:v>
                </c:pt>
              </c:numCache>
            </c:numRef>
          </c:val>
          <c:extLst>
            <c:ext xmlns:c16="http://schemas.microsoft.com/office/drawing/2014/chart" uri="{C3380CC4-5D6E-409C-BE32-E72D297353CC}">
              <c16:uniqueId val="{00000000-8D55-4B0E-BDF0-F59FC0C6D18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D55-4B0E-BDF0-F59FC0C6D18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84B-46BB-8C5A-0BD976E2987B}"/>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84B-46BB-8C5A-0BD976E2987B}"/>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F1A-467D-9241-AB57ABC12CA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F1A-467D-9241-AB57ABC12CA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3CD-4E35-A2FA-D2747CEFAD81}"/>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3CD-4E35-A2FA-D2747CEFAD81}"/>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1A0-4306-AABD-6D437BD8DA3F}"/>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1A0-4306-AABD-6D437BD8DA3F}"/>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0</c:v>
                </c:pt>
                <c:pt idx="1">
                  <c:v>0</c:v>
                </c:pt>
                <c:pt idx="2">
                  <c:v>0</c:v>
                </c:pt>
                <c:pt idx="3">
                  <c:v>0</c:v>
                </c:pt>
                <c:pt idx="4" formatCode="#,##0.00;&quot;△&quot;#,##0.00;&quot;-&quot;">
                  <c:v>54.57</c:v>
                </c:pt>
              </c:numCache>
            </c:numRef>
          </c:val>
          <c:extLst>
            <c:ext xmlns:c16="http://schemas.microsoft.com/office/drawing/2014/chart" uri="{C3380CC4-5D6E-409C-BE32-E72D297353CC}">
              <c16:uniqueId val="{00000000-07AB-4408-BD08-D3CF034843E7}"/>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421.25</c:v>
                </c:pt>
                <c:pt idx="1">
                  <c:v>398.42</c:v>
                </c:pt>
                <c:pt idx="2">
                  <c:v>393.35</c:v>
                </c:pt>
                <c:pt idx="3">
                  <c:v>397.03</c:v>
                </c:pt>
                <c:pt idx="4">
                  <c:v>424.95</c:v>
                </c:pt>
              </c:numCache>
            </c:numRef>
          </c:val>
          <c:smooth val="0"/>
          <c:extLst>
            <c:ext xmlns:c16="http://schemas.microsoft.com/office/drawing/2014/chart" uri="{C3380CC4-5D6E-409C-BE32-E72D297353CC}">
              <c16:uniqueId val="{00000001-07AB-4408-BD08-D3CF034843E7}"/>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49.54</c:v>
                </c:pt>
                <c:pt idx="1">
                  <c:v>53.58</c:v>
                </c:pt>
                <c:pt idx="2">
                  <c:v>51.82</c:v>
                </c:pt>
                <c:pt idx="3">
                  <c:v>50.83</c:v>
                </c:pt>
                <c:pt idx="4">
                  <c:v>53.33</c:v>
                </c:pt>
              </c:numCache>
            </c:numRef>
          </c:val>
          <c:extLst>
            <c:ext xmlns:c16="http://schemas.microsoft.com/office/drawing/2014/chart" uri="{C3380CC4-5D6E-409C-BE32-E72D297353CC}">
              <c16:uniqueId val="{00000000-C4CC-45B7-AB67-CB6870DE011C}"/>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53.23</c:v>
                </c:pt>
                <c:pt idx="1">
                  <c:v>50.7</c:v>
                </c:pt>
                <c:pt idx="2">
                  <c:v>48.13</c:v>
                </c:pt>
                <c:pt idx="3">
                  <c:v>46.58</c:v>
                </c:pt>
                <c:pt idx="4">
                  <c:v>41.67</c:v>
                </c:pt>
              </c:numCache>
            </c:numRef>
          </c:val>
          <c:smooth val="0"/>
          <c:extLst>
            <c:ext xmlns:c16="http://schemas.microsoft.com/office/drawing/2014/chart" uri="{C3380CC4-5D6E-409C-BE32-E72D297353CC}">
              <c16:uniqueId val="{00000001-C4CC-45B7-AB67-CB6870DE011C}"/>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380.41</c:v>
                </c:pt>
                <c:pt idx="1">
                  <c:v>348</c:v>
                </c:pt>
                <c:pt idx="2">
                  <c:v>360.37</c:v>
                </c:pt>
                <c:pt idx="3">
                  <c:v>351.67</c:v>
                </c:pt>
                <c:pt idx="4">
                  <c:v>315.83999999999997</c:v>
                </c:pt>
              </c:numCache>
            </c:numRef>
          </c:val>
          <c:extLst>
            <c:ext xmlns:c16="http://schemas.microsoft.com/office/drawing/2014/chart" uri="{C3380CC4-5D6E-409C-BE32-E72D297353CC}">
              <c16:uniqueId val="{00000000-6FE6-456B-9E79-E2AC1AE0C107}"/>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283.3</c:v>
                </c:pt>
                <c:pt idx="1">
                  <c:v>289.81</c:v>
                </c:pt>
                <c:pt idx="2">
                  <c:v>301.54000000000002</c:v>
                </c:pt>
                <c:pt idx="3">
                  <c:v>311.73</c:v>
                </c:pt>
                <c:pt idx="4">
                  <c:v>326.49</c:v>
                </c:pt>
              </c:numCache>
            </c:numRef>
          </c:val>
          <c:smooth val="0"/>
          <c:extLst>
            <c:ext xmlns:c16="http://schemas.microsoft.com/office/drawing/2014/chart" uri="{C3380CC4-5D6E-409C-BE32-E72D297353CC}">
              <c16:uniqueId val="{00000001-6FE6-456B-9E79-E2AC1AE0C107}"/>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45.5</c:v>
                </c:pt>
                <c:pt idx="1">
                  <c:v>48.09</c:v>
                </c:pt>
                <c:pt idx="2">
                  <c:v>47.69</c:v>
                </c:pt>
                <c:pt idx="3">
                  <c:v>49.09</c:v>
                </c:pt>
                <c:pt idx="4">
                  <c:v>49.09</c:v>
                </c:pt>
              </c:numCache>
            </c:numRef>
          </c:val>
          <c:extLst>
            <c:ext xmlns:c16="http://schemas.microsoft.com/office/drawing/2014/chart" uri="{C3380CC4-5D6E-409C-BE32-E72D297353CC}">
              <c16:uniqueId val="{00000000-45B5-4579-8E22-4D40B1977D70}"/>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55.96</c:v>
                </c:pt>
                <c:pt idx="1">
                  <c:v>56.45</c:v>
                </c:pt>
                <c:pt idx="2">
                  <c:v>58.26</c:v>
                </c:pt>
                <c:pt idx="3">
                  <c:v>56.76</c:v>
                </c:pt>
                <c:pt idx="4">
                  <c:v>58.02</c:v>
                </c:pt>
              </c:numCache>
            </c:numRef>
          </c:val>
          <c:smooth val="0"/>
          <c:extLst>
            <c:ext xmlns:c16="http://schemas.microsoft.com/office/drawing/2014/chart" uri="{C3380CC4-5D6E-409C-BE32-E72D297353CC}">
              <c16:uniqueId val="{00000001-45B5-4579-8E22-4D40B1977D70}"/>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100</c:v>
                </c:pt>
                <c:pt idx="1">
                  <c:v>95.69</c:v>
                </c:pt>
                <c:pt idx="2">
                  <c:v>95.69</c:v>
                </c:pt>
                <c:pt idx="3">
                  <c:v>95.69</c:v>
                </c:pt>
                <c:pt idx="4">
                  <c:v>100</c:v>
                </c:pt>
              </c:numCache>
            </c:numRef>
          </c:val>
          <c:extLst>
            <c:ext xmlns:c16="http://schemas.microsoft.com/office/drawing/2014/chart" uri="{C3380CC4-5D6E-409C-BE32-E72D297353CC}">
              <c16:uniqueId val="{00000000-0654-424A-B737-D9CC0629CA72}"/>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60.12</c:v>
                </c:pt>
                <c:pt idx="1">
                  <c:v>54.99</c:v>
                </c:pt>
                <c:pt idx="2">
                  <c:v>66.430000000000007</c:v>
                </c:pt>
                <c:pt idx="3">
                  <c:v>66.88</c:v>
                </c:pt>
                <c:pt idx="4">
                  <c:v>63.66</c:v>
                </c:pt>
              </c:numCache>
            </c:numRef>
          </c:val>
          <c:smooth val="0"/>
          <c:extLst>
            <c:ext xmlns:c16="http://schemas.microsoft.com/office/drawing/2014/chart" uri="{C3380CC4-5D6E-409C-BE32-E72D297353CC}">
              <c16:uniqueId val="{00000001-0654-424A-B737-D9CC0629CA72}"/>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【349.83】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佐賀県　みやき町</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59"/>
      <c r="D7" s="59"/>
      <c r="E7" s="59"/>
      <c r="F7" s="59"/>
      <c r="G7" s="59"/>
      <c r="H7" s="59"/>
      <c r="I7" s="59" t="s">
        <v>2</v>
      </c>
      <c r="J7" s="59"/>
      <c r="K7" s="59"/>
      <c r="L7" s="59"/>
      <c r="M7" s="59"/>
      <c r="N7" s="59"/>
      <c r="O7" s="59"/>
      <c r="P7" s="59" t="s">
        <v>3</v>
      </c>
      <c r="Q7" s="59"/>
      <c r="R7" s="59"/>
      <c r="S7" s="59"/>
      <c r="T7" s="59"/>
      <c r="U7" s="59"/>
      <c r="V7" s="59"/>
      <c r="W7" s="59" t="s">
        <v>4</v>
      </c>
      <c r="X7" s="59"/>
      <c r="Y7" s="59"/>
      <c r="Z7" s="59"/>
      <c r="AA7" s="59"/>
      <c r="AB7" s="59"/>
      <c r="AC7" s="59"/>
      <c r="AD7" s="59" t="s">
        <v>5</v>
      </c>
      <c r="AE7" s="59"/>
      <c r="AF7" s="59"/>
      <c r="AG7" s="59"/>
      <c r="AH7" s="59"/>
      <c r="AI7" s="59"/>
      <c r="AJ7" s="59"/>
      <c r="AK7" s="3"/>
      <c r="AL7" s="59" t="s">
        <v>6</v>
      </c>
      <c r="AM7" s="59"/>
      <c r="AN7" s="59"/>
      <c r="AO7" s="59"/>
      <c r="AP7" s="59"/>
      <c r="AQ7" s="59"/>
      <c r="AR7" s="59"/>
      <c r="AS7" s="59"/>
      <c r="AT7" s="59" t="s">
        <v>7</v>
      </c>
      <c r="AU7" s="59"/>
      <c r="AV7" s="59"/>
      <c r="AW7" s="59"/>
      <c r="AX7" s="59"/>
      <c r="AY7" s="59"/>
      <c r="AZ7" s="59"/>
      <c r="BA7" s="59"/>
      <c r="BB7" s="59" t="s">
        <v>8</v>
      </c>
      <c r="BC7" s="59"/>
      <c r="BD7" s="59"/>
      <c r="BE7" s="59"/>
      <c r="BF7" s="59"/>
      <c r="BG7" s="59"/>
      <c r="BH7" s="59"/>
      <c r="BI7" s="59"/>
      <c r="BJ7" s="3"/>
      <c r="BK7" s="3"/>
      <c r="BL7" s="62" t="s">
        <v>9</v>
      </c>
      <c r="BM7" s="63"/>
      <c r="BN7" s="63"/>
      <c r="BO7" s="63"/>
      <c r="BP7" s="63"/>
      <c r="BQ7" s="63"/>
      <c r="BR7" s="63"/>
      <c r="BS7" s="63"/>
      <c r="BT7" s="63"/>
      <c r="BU7" s="63"/>
      <c r="BV7" s="63"/>
      <c r="BW7" s="63"/>
      <c r="BX7" s="63"/>
      <c r="BY7" s="64"/>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特定地域生活排水処理</v>
      </c>
      <c r="Q8" s="65"/>
      <c r="R8" s="65"/>
      <c r="S8" s="65"/>
      <c r="T8" s="65"/>
      <c r="U8" s="65"/>
      <c r="V8" s="65"/>
      <c r="W8" s="65" t="str">
        <f>データ!L6</f>
        <v>K3</v>
      </c>
      <c r="X8" s="65"/>
      <c r="Y8" s="65"/>
      <c r="Z8" s="65"/>
      <c r="AA8" s="65"/>
      <c r="AB8" s="65"/>
      <c r="AC8" s="65"/>
      <c r="AD8" s="66" t="str">
        <f>データ!$M$6</f>
        <v>非設置</v>
      </c>
      <c r="AE8" s="66"/>
      <c r="AF8" s="66"/>
      <c r="AG8" s="66"/>
      <c r="AH8" s="66"/>
      <c r="AI8" s="66"/>
      <c r="AJ8" s="66"/>
      <c r="AK8" s="3"/>
      <c r="AL8" s="54">
        <f>データ!S6</f>
        <v>25759</v>
      </c>
      <c r="AM8" s="54"/>
      <c r="AN8" s="54"/>
      <c r="AO8" s="54"/>
      <c r="AP8" s="54"/>
      <c r="AQ8" s="54"/>
      <c r="AR8" s="54"/>
      <c r="AS8" s="54"/>
      <c r="AT8" s="53">
        <f>データ!T6</f>
        <v>51.92</v>
      </c>
      <c r="AU8" s="53"/>
      <c r="AV8" s="53"/>
      <c r="AW8" s="53"/>
      <c r="AX8" s="53"/>
      <c r="AY8" s="53"/>
      <c r="AZ8" s="53"/>
      <c r="BA8" s="53"/>
      <c r="BB8" s="53">
        <f>データ!U6</f>
        <v>496.13</v>
      </c>
      <c r="BC8" s="53"/>
      <c r="BD8" s="53"/>
      <c r="BE8" s="53"/>
      <c r="BF8" s="53"/>
      <c r="BG8" s="53"/>
      <c r="BH8" s="53"/>
      <c r="BI8" s="53"/>
      <c r="BJ8" s="3"/>
      <c r="BK8" s="3"/>
      <c r="BL8" s="67" t="s">
        <v>10</v>
      </c>
      <c r="BM8" s="68"/>
      <c r="BN8" s="57" t="s">
        <v>11</v>
      </c>
      <c r="BO8" s="57"/>
      <c r="BP8" s="57"/>
      <c r="BQ8" s="57"/>
      <c r="BR8" s="57"/>
      <c r="BS8" s="57"/>
      <c r="BT8" s="57"/>
      <c r="BU8" s="57"/>
      <c r="BV8" s="57"/>
      <c r="BW8" s="57"/>
      <c r="BX8" s="57"/>
      <c r="BY8" s="58"/>
    </row>
    <row r="9" spans="1:78" ht="18.75" customHeight="1" x14ac:dyDescent="0.15">
      <c r="A9" s="2"/>
      <c r="B9" s="59" t="s">
        <v>12</v>
      </c>
      <c r="C9" s="59"/>
      <c r="D9" s="59"/>
      <c r="E9" s="59"/>
      <c r="F9" s="59"/>
      <c r="G9" s="59"/>
      <c r="H9" s="59"/>
      <c r="I9" s="59" t="s">
        <v>13</v>
      </c>
      <c r="J9" s="59"/>
      <c r="K9" s="59"/>
      <c r="L9" s="59"/>
      <c r="M9" s="59"/>
      <c r="N9" s="59"/>
      <c r="O9" s="59"/>
      <c r="P9" s="59" t="s">
        <v>14</v>
      </c>
      <c r="Q9" s="59"/>
      <c r="R9" s="59"/>
      <c r="S9" s="59"/>
      <c r="T9" s="59"/>
      <c r="U9" s="59"/>
      <c r="V9" s="59"/>
      <c r="W9" s="59" t="s">
        <v>15</v>
      </c>
      <c r="X9" s="59"/>
      <c r="Y9" s="59"/>
      <c r="Z9" s="59"/>
      <c r="AA9" s="59"/>
      <c r="AB9" s="59"/>
      <c r="AC9" s="59"/>
      <c r="AD9" s="59" t="s">
        <v>16</v>
      </c>
      <c r="AE9" s="59"/>
      <c r="AF9" s="59"/>
      <c r="AG9" s="59"/>
      <c r="AH9" s="59"/>
      <c r="AI9" s="59"/>
      <c r="AJ9" s="59"/>
      <c r="AK9" s="3"/>
      <c r="AL9" s="59" t="s">
        <v>17</v>
      </c>
      <c r="AM9" s="59"/>
      <c r="AN9" s="59"/>
      <c r="AO9" s="59"/>
      <c r="AP9" s="59"/>
      <c r="AQ9" s="59"/>
      <c r="AR9" s="59"/>
      <c r="AS9" s="59"/>
      <c r="AT9" s="59" t="s">
        <v>18</v>
      </c>
      <c r="AU9" s="59"/>
      <c r="AV9" s="59"/>
      <c r="AW9" s="59"/>
      <c r="AX9" s="59"/>
      <c r="AY9" s="59"/>
      <c r="AZ9" s="59"/>
      <c r="BA9" s="59"/>
      <c r="BB9" s="59" t="s">
        <v>19</v>
      </c>
      <c r="BC9" s="59"/>
      <c r="BD9" s="59"/>
      <c r="BE9" s="59"/>
      <c r="BF9" s="59"/>
      <c r="BG9" s="59"/>
      <c r="BH9" s="59"/>
      <c r="BI9" s="59"/>
      <c r="BJ9" s="3"/>
      <c r="BK9" s="3"/>
      <c r="BL9" s="60" t="s">
        <v>20</v>
      </c>
      <c r="BM9" s="61"/>
      <c r="BN9" s="51" t="s">
        <v>21</v>
      </c>
      <c r="BO9" s="51"/>
      <c r="BP9" s="51"/>
      <c r="BQ9" s="51"/>
      <c r="BR9" s="51"/>
      <c r="BS9" s="51"/>
      <c r="BT9" s="51"/>
      <c r="BU9" s="51"/>
      <c r="BV9" s="51"/>
      <c r="BW9" s="51"/>
      <c r="BX9" s="51"/>
      <c r="BY9" s="52"/>
    </row>
    <row r="10" spans="1:78" ht="18.75" customHeight="1" x14ac:dyDescent="0.15">
      <c r="A10" s="2"/>
      <c r="B10" s="53" t="str">
        <f>データ!N6</f>
        <v>-</v>
      </c>
      <c r="C10" s="53"/>
      <c r="D10" s="53"/>
      <c r="E10" s="53"/>
      <c r="F10" s="53"/>
      <c r="G10" s="53"/>
      <c r="H10" s="53"/>
      <c r="I10" s="53" t="str">
        <f>データ!O6</f>
        <v>該当数値なし</v>
      </c>
      <c r="J10" s="53"/>
      <c r="K10" s="53"/>
      <c r="L10" s="53"/>
      <c r="M10" s="53"/>
      <c r="N10" s="53"/>
      <c r="O10" s="53"/>
      <c r="P10" s="53">
        <f>データ!P6</f>
        <v>14.96</v>
      </c>
      <c r="Q10" s="53"/>
      <c r="R10" s="53"/>
      <c r="S10" s="53"/>
      <c r="T10" s="53"/>
      <c r="U10" s="53"/>
      <c r="V10" s="53"/>
      <c r="W10" s="53">
        <f>データ!Q6</f>
        <v>100</v>
      </c>
      <c r="X10" s="53"/>
      <c r="Y10" s="53"/>
      <c r="Z10" s="53"/>
      <c r="AA10" s="53"/>
      <c r="AB10" s="53"/>
      <c r="AC10" s="53"/>
      <c r="AD10" s="54">
        <f>データ!R6</f>
        <v>3850</v>
      </c>
      <c r="AE10" s="54"/>
      <c r="AF10" s="54"/>
      <c r="AG10" s="54"/>
      <c r="AH10" s="54"/>
      <c r="AI10" s="54"/>
      <c r="AJ10" s="54"/>
      <c r="AK10" s="2"/>
      <c r="AL10" s="54">
        <f>データ!V6</f>
        <v>3848</v>
      </c>
      <c r="AM10" s="54"/>
      <c r="AN10" s="54"/>
      <c r="AO10" s="54"/>
      <c r="AP10" s="54"/>
      <c r="AQ10" s="54"/>
      <c r="AR10" s="54"/>
      <c r="AS10" s="54"/>
      <c r="AT10" s="53">
        <f>データ!W6</f>
        <v>0.68</v>
      </c>
      <c r="AU10" s="53"/>
      <c r="AV10" s="53"/>
      <c r="AW10" s="53"/>
      <c r="AX10" s="53"/>
      <c r="AY10" s="53"/>
      <c r="AZ10" s="53"/>
      <c r="BA10" s="53"/>
      <c r="BB10" s="53">
        <f>データ!X6</f>
        <v>5658.82</v>
      </c>
      <c r="BC10" s="53"/>
      <c r="BD10" s="53"/>
      <c r="BE10" s="53"/>
      <c r="BF10" s="53"/>
      <c r="BG10" s="53"/>
      <c r="BH10" s="53"/>
      <c r="BI10" s="53"/>
      <c r="BJ10" s="2"/>
      <c r="BK10" s="2"/>
      <c r="BL10" s="55" t="s">
        <v>22</v>
      </c>
      <c r="BM10" s="56"/>
      <c r="BN10" s="44" t="s">
        <v>23</v>
      </c>
      <c r="BO10" s="44"/>
      <c r="BP10" s="44"/>
      <c r="BQ10" s="44"/>
      <c r="BR10" s="44"/>
      <c r="BS10" s="44"/>
      <c r="BT10" s="44"/>
      <c r="BU10" s="44"/>
      <c r="BV10" s="44"/>
      <c r="BW10" s="44"/>
      <c r="BX10" s="44"/>
      <c r="BY10" s="4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6" t="s">
        <v>24</v>
      </c>
      <c r="BM11" s="46"/>
      <c r="BN11" s="46"/>
      <c r="BO11" s="46"/>
      <c r="BP11" s="46"/>
      <c r="BQ11" s="46"/>
      <c r="BR11" s="46"/>
      <c r="BS11" s="46"/>
      <c r="BT11" s="46"/>
      <c r="BU11" s="46"/>
      <c r="BV11" s="46"/>
      <c r="BW11" s="46"/>
      <c r="BX11" s="46"/>
      <c r="BY11" s="46"/>
      <c r="BZ11" s="4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6"/>
      <c r="BM12" s="46"/>
      <c r="BN12" s="46"/>
      <c r="BO12" s="46"/>
      <c r="BP12" s="46"/>
      <c r="BQ12" s="46"/>
      <c r="BR12" s="46"/>
      <c r="BS12" s="46"/>
      <c r="BT12" s="46"/>
      <c r="BU12" s="46"/>
      <c r="BV12" s="46"/>
      <c r="BW12" s="46"/>
      <c r="BX12" s="46"/>
      <c r="BY12" s="46"/>
      <c r="BZ12" s="4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7"/>
      <c r="BM13" s="47"/>
      <c r="BN13" s="47"/>
      <c r="BO13" s="47"/>
      <c r="BP13" s="47"/>
      <c r="BQ13" s="47"/>
      <c r="BR13" s="47"/>
      <c r="BS13" s="47"/>
      <c r="BT13" s="47"/>
      <c r="BU13" s="47"/>
      <c r="BV13" s="47"/>
      <c r="BW13" s="47"/>
      <c r="BX13" s="47"/>
      <c r="BY13" s="47"/>
      <c r="BZ13" s="47"/>
    </row>
    <row r="14" spans="1:78" ht="13.5" customHeight="1" x14ac:dyDescent="0.15">
      <c r="A14" s="2"/>
      <c r="B14" s="48" t="s">
        <v>25</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50"/>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117</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118</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119</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【349.83】</v>
      </c>
      <c r="I86" s="12" t="str">
        <f>データ!CA6</f>
        <v>【53.65】</v>
      </c>
      <c r="J86" s="12" t="str">
        <f>データ!CL6</f>
        <v>【307.86】</v>
      </c>
      <c r="K86" s="12" t="str">
        <f>データ!CW6</f>
        <v>【54.61】</v>
      </c>
      <c r="L86" s="12" t="str">
        <f>データ!DH6</f>
        <v>【85.31】</v>
      </c>
      <c r="M86" s="12" t="s">
        <v>44</v>
      </c>
      <c r="N86" s="12" t="s">
        <v>45</v>
      </c>
      <c r="O86" s="12" t="str">
        <f>データ!EO6</f>
        <v>【-】</v>
      </c>
    </row>
  </sheetData>
  <sheetProtection algorithmName="SHA-512" hashValue="q25SbleVAinwRovdmctG6Ah21366/rCPgMSfaW4XC6gg8KRBxllcoxaaR2jn8nkRDt97rHgccJjMIt34LaG8oA==" saltValue="VxdJV79m75yloQPD7VtHU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46</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47</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48</v>
      </c>
      <c r="B3" s="15" t="s">
        <v>49</v>
      </c>
      <c r="C3" s="15" t="s">
        <v>50</v>
      </c>
      <c r="D3" s="15" t="s">
        <v>51</v>
      </c>
      <c r="E3" s="15" t="s">
        <v>52</v>
      </c>
      <c r="F3" s="15" t="s">
        <v>53</v>
      </c>
      <c r="G3" s="15" t="s">
        <v>54</v>
      </c>
      <c r="H3" s="72" t="s">
        <v>55</v>
      </c>
      <c r="I3" s="73"/>
      <c r="J3" s="73"/>
      <c r="K3" s="73"/>
      <c r="L3" s="73"/>
      <c r="M3" s="73"/>
      <c r="N3" s="73"/>
      <c r="O3" s="73"/>
      <c r="P3" s="73"/>
      <c r="Q3" s="73"/>
      <c r="R3" s="73"/>
      <c r="S3" s="73"/>
      <c r="T3" s="73"/>
      <c r="U3" s="73"/>
      <c r="V3" s="73"/>
      <c r="W3" s="73"/>
      <c r="X3" s="74"/>
      <c r="Y3" s="78" t="s">
        <v>56</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57</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15">
      <c r="A4" s="14" t="s">
        <v>58</v>
      </c>
      <c r="B4" s="16"/>
      <c r="C4" s="16"/>
      <c r="D4" s="16"/>
      <c r="E4" s="16"/>
      <c r="F4" s="16"/>
      <c r="G4" s="16"/>
      <c r="H4" s="75"/>
      <c r="I4" s="76"/>
      <c r="J4" s="76"/>
      <c r="K4" s="76"/>
      <c r="L4" s="76"/>
      <c r="M4" s="76"/>
      <c r="N4" s="76"/>
      <c r="O4" s="76"/>
      <c r="P4" s="76"/>
      <c r="Q4" s="76"/>
      <c r="R4" s="76"/>
      <c r="S4" s="76"/>
      <c r="T4" s="76"/>
      <c r="U4" s="76"/>
      <c r="V4" s="76"/>
      <c r="W4" s="76"/>
      <c r="X4" s="77"/>
      <c r="Y4" s="71" t="s">
        <v>59</v>
      </c>
      <c r="Z4" s="71"/>
      <c r="AA4" s="71"/>
      <c r="AB4" s="71"/>
      <c r="AC4" s="71"/>
      <c r="AD4" s="71"/>
      <c r="AE4" s="71"/>
      <c r="AF4" s="71"/>
      <c r="AG4" s="71"/>
      <c r="AH4" s="71"/>
      <c r="AI4" s="71"/>
      <c r="AJ4" s="71" t="s">
        <v>60</v>
      </c>
      <c r="AK4" s="71"/>
      <c r="AL4" s="71"/>
      <c r="AM4" s="71"/>
      <c r="AN4" s="71"/>
      <c r="AO4" s="71"/>
      <c r="AP4" s="71"/>
      <c r="AQ4" s="71"/>
      <c r="AR4" s="71"/>
      <c r="AS4" s="71"/>
      <c r="AT4" s="71"/>
      <c r="AU4" s="71" t="s">
        <v>61</v>
      </c>
      <c r="AV4" s="71"/>
      <c r="AW4" s="71"/>
      <c r="AX4" s="71"/>
      <c r="AY4" s="71"/>
      <c r="AZ4" s="71"/>
      <c r="BA4" s="71"/>
      <c r="BB4" s="71"/>
      <c r="BC4" s="71"/>
      <c r="BD4" s="71"/>
      <c r="BE4" s="71"/>
      <c r="BF4" s="71" t="s">
        <v>62</v>
      </c>
      <c r="BG4" s="71"/>
      <c r="BH4" s="71"/>
      <c r="BI4" s="71"/>
      <c r="BJ4" s="71"/>
      <c r="BK4" s="71"/>
      <c r="BL4" s="71"/>
      <c r="BM4" s="71"/>
      <c r="BN4" s="71"/>
      <c r="BO4" s="71"/>
      <c r="BP4" s="71"/>
      <c r="BQ4" s="71" t="s">
        <v>63</v>
      </c>
      <c r="BR4" s="71"/>
      <c r="BS4" s="71"/>
      <c r="BT4" s="71"/>
      <c r="BU4" s="71"/>
      <c r="BV4" s="71"/>
      <c r="BW4" s="71"/>
      <c r="BX4" s="71"/>
      <c r="BY4" s="71"/>
      <c r="BZ4" s="71"/>
      <c r="CA4" s="71"/>
      <c r="CB4" s="71" t="s">
        <v>64</v>
      </c>
      <c r="CC4" s="71"/>
      <c r="CD4" s="71"/>
      <c r="CE4" s="71"/>
      <c r="CF4" s="71"/>
      <c r="CG4" s="71"/>
      <c r="CH4" s="71"/>
      <c r="CI4" s="71"/>
      <c r="CJ4" s="71"/>
      <c r="CK4" s="71"/>
      <c r="CL4" s="71"/>
      <c r="CM4" s="71" t="s">
        <v>65</v>
      </c>
      <c r="CN4" s="71"/>
      <c r="CO4" s="71"/>
      <c r="CP4" s="71"/>
      <c r="CQ4" s="71"/>
      <c r="CR4" s="71"/>
      <c r="CS4" s="71"/>
      <c r="CT4" s="71"/>
      <c r="CU4" s="71"/>
      <c r="CV4" s="71"/>
      <c r="CW4" s="71"/>
      <c r="CX4" s="71" t="s">
        <v>66</v>
      </c>
      <c r="CY4" s="71"/>
      <c r="CZ4" s="71"/>
      <c r="DA4" s="71"/>
      <c r="DB4" s="71"/>
      <c r="DC4" s="71"/>
      <c r="DD4" s="71"/>
      <c r="DE4" s="71"/>
      <c r="DF4" s="71"/>
      <c r="DG4" s="71"/>
      <c r="DH4" s="71"/>
      <c r="DI4" s="71" t="s">
        <v>67</v>
      </c>
      <c r="DJ4" s="71"/>
      <c r="DK4" s="71"/>
      <c r="DL4" s="71"/>
      <c r="DM4" s="71"/>
      <c r="DN4" s="71"/>
      <c r="DO4" s="71"/>
      <c r="DP4" s="71"/>
      <c r="DQ4" s="71"/>
      <c r="DR4" s="71"/>
      <c r="DS4" s="71"/>
      <c r="DT4" s="71" t="s">
        <v>68</v>
      </c>
      <c r="DU4" s="71"/>
      <c r="DV4" s="71"/>
      <c r="DW4" s="71"/>
      <c r="DX4" s="71"/>
      <c r="DY4" s="71"/>
      <c r="DZ4" s="71"/>
      <c r="EA4" s="71"/>
      <c r="EB4" s="71"/>
      <c r="EC4" s="71"/>
      <c r="ED4" s="71"/>
      <c r="EE4" s="71" t="s">
        <v>69</v>
      </c>
      <c r="EF4" s="71"/>
      <c r="EG4" s="71"/>
      <c r="EH4" s="71"/>
      <c r="EI4" s="71"/>
      <c r="EJ4" s="71"/>
      <c r="EK4" s="71"/>
      <c r="EL4" s="71"/>
      <c r="EM4" s="71"/>
      <c r="EN4" s="71"/>
      <c r="EO4" s="71"/>
    </row>
    <row r="5" spans="1:145" x14ac:dyDescent="0.15">
      <c r="A5" s="14" t="s">
        <v>70</v>
      </c>
      <c r="B5" s="17"/>
      <c r="C5" s="17"/>
      <c r="D5" s="17"/>
      <c r="E5" s="17"/>
      <c r="F5" s="17"/>
      <c r="G5" s="17"/>
      <c r="H5" s="18" t="s">
        <v>71</v>
      </c>
      <c r="I5" s="18" t="s">
        <v>72</v>
      </c>
      <c r="J5" s="18" t="s">
        <v>73</v>
      </c>
      <c r="K5" s="18" t="s">
        <v>74</v>
      </c>
      <c r="L5" s="18" t="s">
        <v>75</v>
      </c>
      <c r="M5" s="18" t="s">
        <v>5</v>
      </c>
      <c r="N5" s="18" t="s">
        <v>76</v>
      </c>
      <c r="O5" s="18" t="s">
        <v>77</v>
      </c>
      <c r="P5" s="18" t="s">
        <v>78</v>
      </c>
      <c r="Q5" s="18" t="s">
        <v>79</v>
      </c>
      <c r="R5" s="18" t="s">
        <v>80</v>
      </c>
      <c r="S5" s="18" t="s">
        <v>81</v>
      </c>
      <c r="T5" s="18" t="s">
        <v>82</v>
      </c>
      <c r="U5" s="18" t="s">
        <v>83</v>
      </c>
      <c r="V5" s="18" t="s">
        <v>84</v>
      </c>
      <c r="W5" s="18" t="s">
        <v>85</v>
      </c>
      <c r="X5" s="18" t="s">
        <v>86</v>
      </c>
      <c r="Y5" s="18" t="s">
        <v>87</v>
      </c>
      <c r="Z5" s="18" t="s">
        <v>88</v>
      </c>
      <c r="AA5" s="18" t="s">
        <v>89</v>
      </c>
      <c r="AB5" s="18" t="s">
        <v>90</v>
      </c>
      <c r="AC5" s="18" t="s">
        <v>91</v>
      </c>
      <c r="AD5" s="18" t="s">
        <v>92</v>
      </c>
      <c r="AE5" s="18" t="s">
        <v>93</v>
      </c>
      <c r="AF5" s="18" t="s">
        <v>94</v>
      </c>
      <c r="AG5" s="18" t="s">
        <v>95</v>
      </c>
      <c r="AH5" s="18" t="s">
        <v>96</v>
      </c>
      <c r="AI5" s="18" t="s">
        <v>31</v>
      </c>
      <c r="AJ5" s="18" t="s">
        <v>87</v>
      </c>
      <c r="AK5" s="18" t="s">
        <v>88</v>
      </c>
      <c r="AL5" s="18" t="s">
        <v>89</v>
      </c>
      <c r="AM5" s="18" t="s">
        <v>90</v>
      </c>
      <c r="AN5" s="18" t="s">
        <v>91</v>
      </c>
      <c r="AO5" s="18" t="s">
        <v>92</v>
      </c>
      <c r="AP5" s="18" t="s">
        <v>93</v>
      </c>
      <c r="AQ5" s="18" t="s">
        <v>94</v>
      </c>
      <c r="AR5" s="18" t="s">
        <v>95</v>
      </c>
      <c r="AS5" s="18" t="s">
        <v>96</v>
      </c>
      <c r="AT5" s="18" t="s">
        <v>97</v>
      </c>
      <c r="AU5" s="18" t="s">
        <v>87</v>
      </c>
      <c r="AV5" s="18" t="s">
        <v>88</v>
      </c>
      <c r="AW5" s="18" t="s">
        <v>89</v>
      </c>
      <c r="AX5" s="18" t="s">
        <v>90</v>
      </c>
      <c r="AY5" s="18" t="s">
        <v>91</v>
      </c>
      <c r="AZ5" s="18" t="s">
        <v>92</v>
      </c>
      <c r="BA5" s="18" t="s">
        <v>93</v>
      </c>
      <c r="BB5" s="18" t="s">
        <v>94</v>
      </c>
      <c r="BC5" s="18" t="s">
        <v>95</v>
      </c>
      <c r="BD5" s="18" t="s">
        <v>96</v>
      </c>
      <c r="BE5" s="18" t="s">
        <v>97</v>
      </c>
      <c r="BF5" s="18" t="s">
        <v>87</v>
      </c>
      <c r="BG5" s="18" t="s">
        <v>88</v>
      </c>
      <c r="BH5" s="18" t="s">
        <v>89</v>
      </c>
      <c r="BI5" s="18" t="s">
        <v>90</v>
      </c>
      <c r="BJ5" s="18" t="s">
        <v>91</v>
      </c>
      <c r="BK5" s="18" t="s">
        <v>92</v>
      </c>
      <c r="BL5" s="18" t="s">
        <v>93</v>
      </c>
      <c r="BM5" s="18" t="s">
        <v>94</v>
      </c>
      <c r="BN5" s="18" t="s">
        <v>95</v>
      </c>
      <c r="BO5" s="18" t="s">
        <v>96</v>
      </c>
      <c r="BP5" s="18" t="s">
        <v>97</v>
      </c>
      <c r="BQ5" s="18" t="s">
        <v>87</v>
      </c>
      <c r="BR5" s="18" t="s">
        <v>88</v>
      </c>
      <c r="BS5" s="18" t="s">
        <v>89</v>
      </c>
      <c r="BT5" s="18" t="s">
        <v>90</v>
      </c>
      <c r="BU5" s="18" t="s">
        <v>91</v>
      </c>
      <c r="BV5" s="18" t="s">
        <v>92</v>
      </c>
      <c r="BW5" s="18" t="s">
        <v>93</v>
      </c>
      <c r="BX5" s="18" t="s">
        <v>94</v>
      </c>
      <c r="BY5" s="18" t="s">
        <v>95</v>
      </c>
      <c r="BZ5" s="18" t="s">
        <v>96</v>
      </c>
      <c r="CA5" s="18" t="s">
        <v>97</v>
      </c>
      <c r="CB5" s="18" t="s">
        <v>87</v>
      </c>
      <c r="CC5" s="18" t="s">
        <v>88</v>
      </c>
      <c r="CD5" s="18" t="s">
        <v>89</v>
      </c>
      <c r="CE5" s="18" t="s">
        <v>90</v>
      </c>
      <c r="CF5" s="18" t="s">
        <v>91</v>
      </c>
      <c r="CG5" s="18" t="s">
        <v>92</v>
      </c>
      <c r="CH5" s="18" t="s">
        <v>93</v>
      </c>
      <c r="CI5" s="18" t="s">
        <v>94</v>
      </c>
      <c r="CJ5" s="18" t="s">
        <v>95</v>
      </c>
      <c r="CK5" s="18" t="s">
        <v>96</v>
      </c>
      <c r="CL5" s="18" t="s">
        <v>97</v>
      </c>
      <c r="CM5" s="18" t="s">
        <v>87</v>
      </c>
      <c r="CN5" s="18" t="s">
        <v>88</v>
      </c>
      <c r="CO5" s="18" t="s">
        <v>89</v>
      </c>
      <c r="CP5" s="18" t="s">
        <v>90</v>
      </c>
      <c r="CQ5" s="18" t="s">
        <v>91</v>
      </c>
      <c r="CR5" s="18" t="s">
        <v>92</v>
      </c>
      <c r="CS5" s="18" t="s">
        <v>93</v>
      </c>
      <c r="CT5" s="18" t="s">
        <v>94</v>
      </c>
      <c r="CU5" s="18" t="s">
        <v>95</v>
      </c>
      <c r="CV5" s="18" t="s">
        <v>96</v>
      </c>
      <c r="CW5" s="18" t="s">
        <v>97</v>
      </c>
      <c r="CX5" s="18" t="s">
        <v>87</v>
      </c>
      <c r="CY5" s="18" t="s">
        <v>88</v>
      </c>
      <c r="CZ5" s="18" t="s">
        <v>89</v>
      </c>
      <c r="DA5" s="18" t="s">
        <v>90</v>
      </c>
      <c r="DB5" s="18" t="s">
        <v>91</v>
      </c>
      <c r="DC5" s="18" t="s">
        <v>92</v>
      </c>
      <c r="DD5" s="18" t="s">
        <v>93</v>
      </c>
      <c r="DE5" s="18" t="s">
        <v>94</v>
      </c>
      <c r="DF5" s="18" t="s">
        <v>95</v>
      </c>
      <c r="DG5" s="18" t="s">
        <v>96</v>
      </c>
      <c r="DH5" s="18" t="s">
        <v>97</v>
      </c>
      <c r="DI5" s="18" t="s">
        <v>87</v>
      </c>
      <c r="DJ5" s="18" t="s">
        <v>88</v>
      </c>
      <c r="DK5" s="18" t="s">
        <v>89</v>
      </c>
      <c r="DL5" s="18" t="s">
        <v>90</v>
      </c>
      <c r="DM5" s="18" t="s">
        <v>91</v>
      </c>
      <c r="DN5" s="18" t="s">
        <v>92</v>
      </c>
      <c r="DO5" s="18" t="s">
        <v>93</v>
      </c>
      <c r="DP5" s="18" t="s">
        <v>94</v>
      </c>
      <c r="DQ5" s="18" t="s">
        <v>95</v>
      </c>
      <c r="DR5" s="18" t="s">
        <v>96</v>
      </c>
      <c r="DS5" s="18" t="s">
        <v>97</v>
      </c>
      <c r="DT5" s="18" t="s">
        <v>87</v>
      </c>
      <c r="DU5" s="18" t="s">
        <v>88</v>
      </c>
      <c r="DV5" s="18" t="s">
        <v>89</v>
      </c>
      <c r="DW5" s="18" t="s">
        <v>90</v>
      </c>
      <c r="DX5" s="18" t="s">
        <v>91</v>
      </c>
      <c r="DY5" s="18" t="s">
        <v>92</v>
      </c>
      <c r="DZ5" s="18" t="s">
        <v>93</v>
      </c>
      <c r="EA5" s="18" t="s">
        <v>94</v>
      </c>
      <c r="EB5" s="18" t="s">
        <v>95</v>
      </c>
      <c r="EC5" s="18" t="s">
        <v>96</v>
      </c>
      <c r="ED5" s="18" t="s">
        <v>97</v>
      </c>
      <c r="EE5" s="18" t="s">
        <v>87</v>
      </c>
      <c r="EF5" s="18" t="s">
        <v>88</v>
      </c>
      <c r="EG5" s="18" t="s">
        <v>89</v>
      </c>
      <c r="EH5" s="18" t="s">
        <v>90</v>
      </c>
      <c r="EI5" s="18" t="s">
        <v>91</v>
      </c>
      <c r="EJ5" s="18" t="s">
        <v>92</v>
      </c>
      <c r="EK5" s="18" t="s">
        <v>93</v>
      </c>
      <c r="EL5" s="18" t="s">
        <v>94</v>
      </c>
      <c r="EM5" s="18" t="s">
        <v>95</v>
      </c>
      <c r="EN5" s="18" t="s">
        <v>96</v>
      </c>
      <c r="EO5" s="18" t="s">
        <v>97</v>
      </c>
    </row>
    <row r="6" spans="1:145" s="22" customFormat="1" x14ac:dyDescent="0.15">
      <c r="A6" s="14" t="s">
        <v>98</v>
      </c>
      <c r="B6" s="19">
        <f>B7</f>
        <v>2023</v>
      </c>
      <c r="C6" s="19">
        <f t="shared" ref="C6:X6" si="3">C7</f>
        <v>413461</v>
      </c>
      <c r="D6" s="19">
        <f t="shared" si="3"/>
        <v>47</v>
      </c>
      <c r="E6" s="19">
        <f t="shared" si="3"/>
        <v>18</v>
      </c>
      <c r="F6" s="19">
        <f t="shared" si="3"/>
        <v>0</v>
      </c>
      <c r="G6" s="19">
        <f t="shared" si="3"/>
        <v>0</v>
      </c>
      <c r="H6" s="19" t="str">
        <f t="shared" si="3"/>
        <v>佐賀県　みやき町</v>
      </c>
      <c r="I6" s="19" t="str">
        <f t="shared" si="3"/>
        <v>法非適用</v>
      </c>
      <c r="J6" s="19" t="str">
        <f t="shared" si="3"/>
        <v>下水道事業</v>
      </c>
      <c r="K6" s="19" t="str">
        <f t="shared" si="3"/>
        <v>特定地域生活排水処理</v>
      </c>
      <c r="L6" s="19" t="str">
        <f t="shared" si="3"/>
        <v>K3</v>
      </c>
      <c r="M6" s="19" t="str">
        <f t="shared" si="3"/>
        <v>非設置</v>
      </c>
      <c r="N6" s="20" t="str">
        <f t="shared" si="3"/>
        <v>-</v>
      </c>
      <c r="O6" s="20" t="str">
        <f t="shared" si="3"/>
        <v>該当数値なし</v>
      </c>
      <c r="P6" s="20">
        <f t="shared" si="3"/>
        <v>14.96</v>
      </c>
      <c r="Q6" s="20">
        <f t="shared" si="3"/>
        <v>100</v>
      </c>
      <c r="R6" s="20">
        <f t="shared" si="3"/>
        <v>3850</v>
      </c>
      <c r="S6" s="20">
        <f t="shared" si="3"/>
        <v>25759</v>
      </c>
      <c r="T6" s="20">
        <f t="shared" si="3"/>
        <v>51.92</v>
      </c>
      <c r="U6" s="20">
        <f t="shared" si="3"/>
        <v>496.13</v>
      </c>
      <c r="V6" s="20">
        <f t="shared" si="3"/>
        <v>3848</v>
      </c>
      <c r="W6" s="20">
        <f t="shared" si="3"/>
        <v>0.68</v>
      </c>
      <c r="X6" s="20">
        <f t="shared" si="3"/>
        <v>5658.82</v>
      </c>
      <c r="Y6" s="21">
        <f>IF(Y7="",NA(),Y7)</f>
        <v>99.59</v>
      </c>
      <c r="Z6" s="21">
        <f t="shared" ref="Z6:AH6" si="4">IF(Z7="",NA(),Z7)</f>
        <v>102.85</v>
      </c>
      <c r="AA6" s="21">
        <f t="shared" si="4"/>
        <v>103.17</v>
      </c>
      <c r="AB6" s="21">
        <f t="shared" si="4"/>
        <v>92.69</v>
      </c>
      <c r="AC6" s="21">
        <f t="shared" si="4"/>
        <v>96.42</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0">
        <f>IF(BF7="",NA(),BF7)</f>
        <v>0</v>
      </c>
      <c r="BG6" s="20">
        <f t="shared" ref="BG6:BO6" si="7">IF(BG7="",NA(),BG7)</f>
        <v>0</v>
      </c>
      <c r="BH6" s="20">
        <f t="shared" si="7"/>
        <v>0</v>
      </c>
      <c r="BI6" s="20">
        <f t="shared" si="7"/>
        <v>0</v>
      </c>
      <c r="BJ6" s="21">
        <f t="shared" si="7"/>
        <v>54.57</v>
      </c>
      <c r="BK6" s="21">
        <f t="shared" si="7"/>
        <v>421.25</v>
      </c>
      <c r="BL6" s="21">
        <f t="shared" si="7"/>
        <v>398.42</v>
      </c>
      <c r="BM6" s="21">
        <f t="shared" si="7"/>
        <v>393.35</v>
      </c>
      <c r="BN6" s="21">
        <f t="shared" si="7"/>
        <v>397.03</v>
      </c>
      <c r="BO6" s="21">
        <f t="shared" si="7"/>
        <v>424.95</v>
      </c>
      <c r="BP6" s="20" t="str">
        <f>IF(BP7="","",IF(BP7="-","【-】","【"&amp;SUBSTITUTE(TEXT(BP7,"#,##0.00"),"-","△")&amp;"】"))</f>
        <v>【349.83】</v>
      </c>
      <c r="BQ6" s="21">
        <f>IF(BQ7="",NA(),BQ7)</f>
        <v>49.54</v>
      </c>
      <c r="BR6" s="21">
        <f t="shared" ref="BR6:BZ6" si="8">IF(BR7="",NA(),BR7)</f>
        <v>53.58</v>
      </c>
      <c r="BS6" s="21">
        <f t="shared" si="8"/>
        <v>51.82</v>
      </c>
      <c r="BT6" s="21">
        <f t="shared" si="8"/>
        <v>50.83</v>
      </c>
      <c r="BU6" s="21">
        <f t="shared" si="8"/>
        <v>53.33</v>
      </c>
      <c r="BV6" s="21">
        <f t="shared" si="8"/>
        <v>53.23</v>
      </c>
      <c r="BW6" s="21">
        <f t="shared" si="8"/>
        <v>50.7</v>
      </c>
      <c r="BX6" s="21">
        <f t="shared" si="8"/>
        <v>48.13</v>
      </c>
      <c r="BY6" s="21">
        <f t="shared" si="8"/>
        <v>46.58</v>
      </c>
      <c r="BZ6" s="21">
        <f t="shared" si="8"/>
        <v>41.67</v>
      </c>
      <c r="CA6" s="20" t="str">
        <f>IF(CA7="","",IF(CA7="-","【-】","【"&amp;SUBSTITUTE(TEXT(CA7,"#,##0.00"),"-","△")&amp;"】"))</f>
        <v>【53.65】</v>
      </c>
      <c r="CB6" s="21">
        <f>IF(CB7="",NA(),CB7)</f>
        <v>380.41</v>
      </c>
      <c r="CC6" s="21">
        <f t="shared" ref="CC6:CK6" si="9">IF(CC7="",NA(),CC7)</f>
        <v>348</v>
      </c>
      <c r="CD6" s="21">
        <f t="shared" si="9"/>
        <v>360.37</v>
      </c>
      <c r="CE6" s="21">
        <f t="shared" si="9"/>
        <v>351.67</v>
      </c>
      <c r="CF6" s="21">
        <f t="shared" si="9"/>
        <v>315.83999999999997</v>
      </c>
      <c r="CG6" s="21">
        <f t="shared" si="9"/>
        <v>283.3</v>
      </c>
      <c r="CH6" s="21">
        <f t="shared" si="9"/>
        <v>289.81</v>
      </c>
      <c r="CI6" s="21">
        <f t="shared" si="9"/>
        <v>301.54000000000002</v>
      </c>
      <c r="CJ6" s="21">
        <f t="shared" si="9"/>
        <v>311.73</v>
      </c>
      <c r="CK6" s="21">
        <f t="shared" si="9"/>
        <v>326.49</v>
      </c>
      <c r="CL6" s="20" t="str">
        <f>IF(CL7="","",IF(CL7="-","【-】","【"&amp;SUBSTITUTE(TEXT(CL7,"#,##0.00"),"-","△")&amp;"】"))</f>
        <v>【307.86】</v>
      </c>
      <c r="CM6" s="21">
        <f>IF(CM7="",NA(),CM7)</f>
        <v>45.5</v>
      </c>
      <c r="CN6" s="21">
        <f t="shared" ref="CN6:CV6" si="10">IF(CN7="",NA(),CN7)</f>
        <v>48.09</v>
      </c>
      <c r="CO6" s="21">
        <f t="shared" si="10"/>
        <v>47.69</v>
      </c>
      <c r="CP6" s="21">
        <f t="shared" si="10"/>
        <v>49.09</v>
      </c>
      <c r="CQ6" s="21">
        <f t="shared" si="10"/>
        <v>49.09</v>
      </c>
      <c r="CR6" s="21">
        <f t="shared" si="10"/>
        <v>55.96</v>
      </c>
      <c r="CS6" s="21">
        <f t="shared" si="10"/>
        <v>56.45</v>
      </c>
      <c r="CT6" s="21">
        <f t="shared" si="10"/>
        <v>58.26</v>
      </c>
      <c r="CU6" s="21">
        <f t="shared" si="10"/>
        <v>56.76</v>
      </c>
      <c r="CV6" s="21">
        <f t="shared" si="10"/>
        <v>58.02</v>
      </c>
      <c r="CW6" s="20" t="str">
        <f>IF(CW7="","",IF(CW7="-","【-】","【"&amp;SUBSTITUTE(TEXT(CW7,"#,##0.00"),"-","△")&amp;"】"))</f>
        <v>【54.61】</v>
      </c>
      <c r="CX6" s="21">
        <f>IF(CX7="",NA(),CX7)</f>
        <v>100</v>
      </c>
      <c r="CY6" s="21">
        <f t="shared" ref="CY6:DG6" si="11">IF(CY7="",NA(),CY7)</f>
        <v>95.69</v>
      </c>
      <c r="CZ6" s="21">
        <f t="shared" si="11"/>
        <v>95.69</v>
      </c>
      <c r="DA6" s="21">
        <f t="shared" si="11"/>
        <v>95.69</v>
      </c>
      <c r="DB6" s="21">
        <f t="shared" si="11"/>
        <v>100</v>
      </c>
      <c r="DC6" s="21">
        <f t="shared" si="11"/>
        <v>60.12</v>
      </c>
      <c r="DD6" s="21">
        <f t="shared" si="11"/>
        <v>54.99</v>
      </c>
      <c r="DE6" s="21">
        <f t="shared" si="11"/>
        <v>66.430000000000007</v>
      </c>
      <c r="DF6" s="21">
        <f t="shared" si="11"/>
        <v>66.88</v>
      </c>
      <c r="DG6" s="21">
        <f t="shared" si="11"/>
        <v>63.66</v>
      </c>
      <c r="DH6" s="20" t="str">
        <f>IF(DH7="","",IF(DH7="-","【-】","【"&amp;SUBSTITUTE(TEXT(DH7,"#,##0.00"),"-","△")&amp;"】"))</f>
        <v>【85.31】</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1" t="str">
        <f>IF(EE7="",NA(),EE7)</f>
        <v>-</v>
      </c>
      <c r="EF6" s="21" t="str">
        <f t="shared" ref="EF6:EN6" si="14">IF(EF7="",NA(),EF7)</f>
        <v>-</v>
      </c>
      <c r="EG6" s="21" t="str">
        <f t="shared" si="14"/>
        <v>-</v>
      </c>
      <c r="EH6" s="21" t="str">
        <f t="shared" si="14"/>
        <v>-</v>
      </c>
      <c r="EI6" s="21" t="str">
        <f t="shared" si="14"/>
        <v>-</v>
      </c>
      <c r="EJ6" s="21" t="str">
        <f t="shared" si="14"/>
        <v>-</v>
      </c>
      <c r="EK6" s="21" t="str">
        <f t="shared" si="14"/>
        <v>-</v>
      </c>
      <c r="EL6" s="21" t="str">
        <f t="shared" si="14"/>
        <v>-</v>
      </c>
      <c r="EM6" s="21" t="str">
        <f t="shared" si="14"/>
        <v>-</v>
      </c>
      <c r="EN6" s="21" t="str">
        <f t="shared" si="14"/>
        <v>-</v>
      </c>
      <c r="EO6" s="20" t="str">
        <f>IF(EO7="","",IF(EO7="-","【-】","【"&amp;SUBSTITUTE(TEXT(EO7,"#,##0.00"),"-","△")&amp;"】"))</f>
        <v>【-】</v>
      </c>
    </row>
    <row r="7" spans="1:145" s="22" customFormat="1" x14ac:dyDescent="0.15">
      <c r="A7" s="14"/>
      <c r="B7" s="23">
        <v>2023</v>
      </c>
      <c r="C7" s="23">
        <v>413461</v>
      </c>
      <c r="D7" s="23">
        <v>47</v>
      </c>
      <c r="E7" s="23">
        <v>18</v>
      </c>
      <c r="F7" s="23">
        <v>0</v>
      </c>
      <c r="G7" s="23">
        <v>0</v>
      </c>
      <c r="H7" s="23" t="s">
        <v>99</v>
      </c>
      <c r="I7" s="23" t="s">
        <v>100</v>
      </c>
      <c r="J7" s="23" t="s">
        <v>101</v>
      </c>
      <c r="K7" s="23" t="s">
        <v>102</v>
      </c>
      <c r="L7" s="23" t="s">
        <v>103</v>
      </c>
      <c r="M7" s="23" t="s">
        <v>104</v>
      </c>
      <c r="N7" s="24" t="s">
        <v>105</v>
      </c>
      <c r="O7" s="24" t="s">
        <v>106</v>
      </c>
      <c r="P7" s="24">
        <v>14.96</v>
      </c>
      <c r="Q7" s="24">
        <v>100</v>
      </c>
      <c r="R7" s="24">
        <v>3850</v>
      </c>
      <c r="S7" s="24">
        <v>25759</v>
      </c>
      <c r="T7" s="24">
        <v>51.92</v>
      </c>
      <c r="U7" s="24">
        <v>496.13</v>
      </c>
      <c r="V7" s="24">
        <v>3848</v>
      </c>
      <c r="W7" s="24">
        <v>0.68</v>
      </c>
      <c r="X7" s="24">
        <v>5658.82</v>
      </c>
      <c r="Y7" s="24">
        <v>99.59</v>
      </c>
      <c r="Z7" s="24">
        <v>102.85</v>
      </c>
      <c r="AA7" s="24">
        <v>103.17</v>
      </c>
      <c r="AB7" s="24">
        <v>92.69</v>
      </c>
      <c r="AC7" s="24">
        <v>96.42</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0</v>
      </c>
      <c r="BG7" s="24">
        <v>0</v>
      </c>
      <c r="BH7" s="24">
        <v>0</v>
      </c>
      <c r="BI7" s="24">
        <v>0</v>
      </c>
      <c r="BJ7" s="24">
        <v>54.57</v>
      </c>
      <c r="BK7" s="24">
        <v>421.25</v>
      </c>
      <c r="BL7" s="24">
        <v>398.42</v>
      </c>
      <c r="BM7" s="24">
        <v>393.35</v>
      </c>
      <c r="BN7" s="24">
        <v>397.03</v>
      </c>
      <c r="BO7" s="24">
        <v>424.95</v>
      </c>
      <c r="BP7" s="24">
        <v>349.83</v>
      </c>
      <c r="BQ7" s="24">
        <v>49.54</v>
      </c>
      <c r="BR7" s="24">
        <v>53.58</v>
      </c>
      <c r="BS7" s="24">
        <v>51.82</v>
      </c>
      <c r="BT7" s="24">
        <v>50.83</v>
      </c>
      <c r="BU7" s="24">
        <v>53.33</v>
      </c>
      <c r="BV7" s="24">
        <v>53.23</v>
      </c>
      <c r="BW7" s="24">
        <v>50.7</v>
      </c>
      <c r="BX7" s="24">
        <v>48.13</v>
      </c>
      <c r="BY7" s="24">
        <v>46.58</v>
      </c>
      <c r="BZ7" s="24">
        <v>41.67</v>
      </c>
      <c r="CA7" s="24">
        <v>53.65</v>
      </c>
      <c r="CB7" s="24">
        <v>380.41</v>
      </c>
      <c r="CC7" s="24">
        <v>348</v>
      </c>
      <c r="CD7" s="24">
        <v>360.37</v>
      </c>
      <c r="CE7" s="24">
        <v>351.67</v>
      </c>
      <c r="CF7" s="24">
        <v>315.83999999999997</v>
      </c>
      <c r="CG7" s="24">
        <v>283.3</v>
      </c>
      <c r="CH7" s="24">
        <v>289.81</v>
      </c>
      <c r="CI7" s="24">
        <v>301.54000000000002</v>
      </c>
      <c r="CJ7" s="24">
        <v>311.73</v>
      </c>
      <c r="CK7" s="24">
        <v>326.49</v>
      </c>
      <c r="CL7" s="24">
        <v>307.86</v>
      </c>
      <c r="CM7" s="24">
        <v>45.5</v>
      </c>
      <c r="CN7" s="24">
        <v>48.09</v>
      </c>
      <c r="CO7" s="24">
        <v>47.69</v>
      </c>
      <c r="CP7" s="24">
        <v>49.09</v>
      </c>
      <c r="CQ7" s="24">
        <v>49.09</v>
      </c>
      <c r="CR7" s="24">
        <v>55.96</v>
      </c>
      <c r="CS7" s="24">
        <v>56.45</v>
      </c>
      <c r="CT7" s="24">
        <v>58.26</v>
      </c>
      <c r="CU7" s="24">
        <v>56.76</v>
      </c>
      <c r="CV7" s="24">
        <v>58.02</v>
      </c>
      <c r="CW7" s="24">
        <v>54.61</v>
      </c>
      <c r="CX7" s="24">
        <v>100</v>
      </c>
      <c r="CY7" s="24">
        <v>95.69</v>
      </c>
      <c r="CZ7" s="24">
        <v>95.69</v>
      </c>
      <c r="DA7" s="24">
        <v>95.69</v>
      </c>
      <c r="DB7" s="24">
        <v>100</v>
      </c>
      <c r="DC7" s="24">
        <v>60.12</v>
      </c>
      <c r="DD7" s="24">
        <v>54.99</v>
      </c>
      <c r="DE7" s="24">
        <v>66.430000000000007</v>
      </c>
      <c r="DF7" s="24">
        <v>66.88</v>
      </c>
      <c r="DG7" s="24">
        <v>63.66</v>
      </c>
      <c r="DH7" s="24">
        <v>85.31</v>
      </c>
      <c r="DI7" s="24"/>
      <c r="DJ7" s="24"/>
      <c r="DK7" s="24"/>
      <c r="DL7" s="24"/>
      <c r="DM7" s="24"/>
      <c r="DN7" s="24"/>
      <c r="DO7" s="24"/>
      <c r="DP7" s="24"/>
      <c r="DQ7" s="24"/>
      <c r="DR7" s="24"/>
      <c r="DS7" s="24"/>
      <c r="DT7" s="24"/>
      <c r="DU7" s="24"/>
      <c r="DV7" s="24"/>
      <c r="DW7" s="24"/>
      <c r="DX7" s="24"/>
      <c r="DY7" s="24"/>
      <c r="DZ7" s="24"/>
      <c r="EA7" s="24"/>
      <c r="EB7" s="24"/>
      <c r="EC7" s="24"/>
      <c r="ED7" s="24"/>
      <c r="EE7" s="24" t="s">
        <v>105</v>
      </c>
      <c r="EF7" s="24" t="s">
        <v>105</v>
      </c>
      <c r="EG7" s="24" t="s">
        <v>105</v>
      </c>
      <c r="EH7" s="24" t="s">
        <v>105</v>
      </c>
      <c r="EI7" s="24" t="s">
        <v>105</v>
      </c>
      <c r="EJ7" s="24" t="s">
        <v>105</v>
      </c>
      <c r="EK7" s="24" t="s">
        <v>105</v>
      </c>
      <c r="EL7" s="24" t="s">
        <v>105</v>
      </c>
      <c r="EM7" s="24" t="s">
        <v>105</v>
      </c>
      <c r="EN7" s="24" t="s">
        <v>105</v>
      </c>
      <c r="EO7" s="24" t="s">
        <v>105</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107</v>
      </c>
      <c r="C9" s="26" t="s">
        <v>108</v>
      </c>
      <c r="D9" s="26" t="s">
        <v>109</v>
      </c>
      <c r="E9" s="26" t="s">
        <v>110</v>
      </c>
      <c r="F9" s="26" t="s">
        <v>111</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49</v>
      </c>
      <c r="B10" s="27">
        <f>DATEVALUE($B7-B11&amp;"/1/"&amp;B12)</f>
        <v>36892</v>
      </c>
      <c r="C10" s="27">
        <f t="shared" ref="C10:F10" si="15">DATEVALUE($B7-C11&amp;"/1/"&amp;C12)</f>
        <v>37257</v>
      </c>
      <c r="D10" s="27">
        <f t="shared" si="15"/>
        <v>37623</v>
      </c>
      <c r="E10" s="27">
        <f t="shared" si="15"/>
        <v>37989</v>
      </c>
      <c r="F10" s="27">
        <f t="shared" si="15"/>
        <v>38356</v>
      </c>
    </row>
    <row r="11" spans="1:145" x14ac:dyDescent="0.15">
      <c r="B11">
        <v>22</v>
      </c>
      <c r="C11">
        <v>21</v>
      </c>
      <c r="D11">
        <v>20</v>
      </c>
      <c r="E11">
        <v>19</v>
      </c>
      <c r="F11">
        <v>18</v>
      </c>
      <c r="G11" t="s">
        <v>112</v>
      </c>
    </row>
    <row r="12" spans="1:145" x14ac:dyDescent="0.15">
      <c r="B12">
        <v>1</v>
      </c>
      <c r="C12">
        <v>1</v>
      </c>
      <c r="D12">
        <v>2</v>
      </c>
      <c r="E12">
        <v>3</v>
      </c>
      <c r="F12">
        <v>4</v>
      </c>
      <c r="G12" t="s">
        <v>113</v>
      </c>
    </row>
    <row r="13" spans="1:145" x14ac:dyDescent="0.15">
      <c r="B13" t="s">
        <v>114</v>
      </c>
      <c r="C13" t="s">
        <v>115</v>
      </c>
      <c r="D13" t="s">
        <v>115</v>
      </c>
      <c r="E13" t="s">
        <v>115</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2025-01-24T07:41:18Z</dcterms:created>
  <dcterms:modified xsi:type="dcterms:W3CDTF">2025-01-31T04:45:40Z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