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２市町支援課⇒財政課⇒下水道課\照会回答\R6\20250125　【照会：財政課⇒下水道課】Fw【14みやき町】【依頼（2月13日〆）】令和５年度決算「経営比較分析表」の分析等について\14_みやき町\提出\"/>
    </mc:Choice>
  </mc:AlternateContent>
  <workbookProtection workbookAlgorithmName="SHA-512" workbookHashValue="ZioPrcflA0ezhvVEqAUe4hvZ2KUI3hzJOJDDrDz9p9z0xWx5mb6nOknJV3RyxM69UlkLI8Zdtcg/ZkXteTBmog==" workbookSaltValue="0gs4cyWrPzuYYmVaeWJzOA==" workbookSpinCount="100000" lockStructure="1"/>
  <bookViews>
    <workbookView xWindow="0" yWindow="0" windowWidth="23040" windowHeight="921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I86" i="4"/>
  <c r="H86" i="4"/>
  <c r="E86" i="4"/>
  <c r="AT10" i="4"/>
  <c r="AL10" i="4"/>
  <c r="I10" i="4"/>
  <c r="AL8" i="4"/>
  <c r="P8" i="4"/>
  <c r="I8" i="4"/>
</calcChain>
</file>

<file path=xl/sharedStrings.xml><?xml version="1.0" encoding="utf-8"?>
<sst xmlns="http://schemas.openxmlformats.org/spreadsheetml/2006/main" count="236" uniqueCount="120">
  <si>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</si>
  <si>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</si>
  <si>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</si>
  <si>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</si>
  <si>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</si>
  <si>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</si>
  <si>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</si>
  <si>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</si>
  <si>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</si>
  <si>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</si>
  <si>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</si>
  <si>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</si>
  <si>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</si>
  <si>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</si>
  <si>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</si>
  <si>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</si>
  <si>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</si>
  <si>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</si>
  <si>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</si>
  <si>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</si>
  <si>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</si>
  <si>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</si>
  <si>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</si>
  <si>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</si>
  <si>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</si>
  <si>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</si>
  <si>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</si>
  <si>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</si>
  <si>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</si>
  <si>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</si>
  <si>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</si>
  <si>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</si>
  <si>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</si>
  <si>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</si>
  <si>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</si>
  <si>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</si>
  <si>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</si>
  <si>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</si>
  <si>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</si>
  <si>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</si>
  <si>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</si>
  <si>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</si>
  <si>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</si>
  <si>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</si>
  <si>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</si>
  <si>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</si>
  <si>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</si>
  <si>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</si>
  <si>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</si>
  <si>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</si>
  <si>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</si>
  <si>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</si>
  <si>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</si>
  <si>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</si>
  <si>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</si>
  <si>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</si>
  <si>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</si>
  <si>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</si>
  <si>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</si>
  <si>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</si>
  <si>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</si>
  <si>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</si>
  <si>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</si>
  <si>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</si>
  <si>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</si>
  <si>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</si>
  <si>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</si>
  <si>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</si>
  <si>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</si>
  <si>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</si>
  <si>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</si>
  <si>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</si>
  <si>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</si>
  <si>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</si>
  <si>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</si>
  <si>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</si>
  <si>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</si>
  <si>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</si>
  <si>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</si>
  <si>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</si>
  <si>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</si>
  <si>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</si>
  <si>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</si>
  <si>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</si>
  <si>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</si>
  <si>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</si>
  <si>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</si>
  <si>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</si>
  <si>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</si>
  <si>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</si>
  <si>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</si>
  <si>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</si>
  <si>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</si>
  <si>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</si>
  <si>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</si>
  <si>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</si>
  <si>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</si>
  <si>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</si>
  <si>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</si>
  <si>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</si>
  <si>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</si>
  <si>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</si>
  <si>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</si>
  <si>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</si>
  <si>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</si>
  <si>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</si>
  <si>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</si>
  <si>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</si>
  <si>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</si>
  <si>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</si>
  <si>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</si>
  <si>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</si>
  <si>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</si>
  <si>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</si>
  <si>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</si>
  <si>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"R"dd</t>
    <phoneticPr fontId="4"/>
  </si>
  <si>
    <t>←書式設定</t>
    <rPh sb="1" eb="3">
      <t>ショシキ</t>
    </rPh>
    <rPh sb="3" eb="5">
      <t>セッテイ</t>
    </rPh>
    <phoneticPr fontId="4"/>
  </si>
  <si>
    <r>
      <rPr>
        <sz val="10"/>
        <color theme="1"/>
        <rFont val="ＭＳ ゴシック"/>
        <family val="3"/>
        <charset val="128"/>
      </rPr>
      <t>　本事業は、平成14年度で２処理区の整備が完了し、平成27年度までは維持管理運営のみとなっていたが、平成28年度より機能強化事業を行い、施設や管路の設備、機器の更新を実施している。平成28年度から令和元年度までは、上地高柳地区の機能強化事業を実施し維持管理費の抑制を図った。令和２年度より簑原地区の機能強化事業を実施している。　設備・機器の老朽化による修理や更新が維持管理費を増大させているが、この事業で機器・設備の機能強化を行い抑制を図る。令和５年度は</t>
    </r>
    <r>
      <rPr>
        <sz val="10"/>
        <rFont val="ＭＳ ゴシック"/>
        <family val="3"/>
        <charset val="128"/>
      </rPr>
      <t>中継ポンプ施設の更新</t>
    </r>
    <r>
      <rPr>
        <sz val="10"/>
        <color theme="1"/>
        <rFont val="ＭＳ ゴシック"/>
        <family val="3"/>
        <charset val="128"/>
      </rPr>
      <t>を行った。</t>
    </r>
    <r>
      <rPr>
        <sz val="9"/>
        <color theme="1"/>
        <rFont val="ＭＳ ゴシック"/>
        <family val="3"/>
        <charset val="128"/>
      </rPr>
      <t xml:space="preserve">
</t>
    </r>
    <r>
      <rPr>
        <sz val="10"/>
        <color theme="1"/>
        <rFont val="ＭＳ ゴシック"/>
        <family val="3"/>
        <charset val="128"/>
      </rPr>
      <t>①収益的収支率について</t>
    </r>
    <r>
      <rPr>
        <sz val="6"/>
        <color theme="1"/>
        <rFont val="ＭＳ ゴシック"/>
        <family val="3"/>
        <charset val="128"/>
      </rPr>
      <t xml:space="preserve">
</t>
    </r>
    <r>
      <rPr>
        <sz val="8"/>
        <color theme="1"/>
        <rFont val="ＭＳ ゴシック"/>
        <family val="3"/>
        <charset val="128"/>
      </rPr>
      <t xml:space="preserve">  加入者の減に伴い、総収益は使用料の減により減少となったが、総支出では令和６年４月から公営企業会計への移行に伴う打切決算による減のため、収益的収支率は増加となった。今後は公営企業として収支比率の動向について注視し、経営安定化に向けて加入促進などの対策を講じる必要がある。</t>
    </r>
    <r>
      <rPr>
        <sz val="6"/>
        <color theme="1"/>
        <rFont val="ＭＳ ゴシック"/>
        <family val="3"/>
        <charset val="128"/>
      </rPr>
      <t xml:space="preserve">
</t>
    </r>
    <r>
      <rPr>
        <sz val="10"/>
        <color theme="1"/>
        <rFont val="ＭＳ ゴシック"/>
        <family val="3"/>
        <charset val="128"/>
      </rPr>
      <t>⑤経費回収率について</t>
    </r>
    <r>
      <rPr>
        <sz val="6"/>
        <color theme="1"/>
        <rFont val="ＭＳ ゴシック"/>
        <family val="3"/>
        <charset val="128"/>
      </rPr>
      <t xml:space="preserve">
</t>
    </r>
    <r>
      <rPr>
        <sz val="8"/>
        <color theme="1"/>
        <rFont val="ＭＳ ゴシック"/>
        <family val="3"/>
        <charset val="128"/>
      </rPr>
      <t>　令和５年度は、前述の公営企業会計への移行に伴う打切決算により、汚水処理費が減少しており、経費回収率が増加しているものの、100％を大きく下回っている。今後は経営状況や適正な使用料を加入者に示す事ができ、経費回収率改善に向けて対策に取り組んでいく。</t>
    </r>
    <r>
      <rPr>
        <sz val="6"/>
        <color theme="1"/>
        <rFont val="ＭＳ ゴシック"/>
        <family val="3"/>
        <charset val="128"/>
      </rPr>
      <t xml:space="preserve">
</t>
    </r>
    <r>
      <rPr>
        <sz val="10"/>
        <color theme="1"/>
        <rFont val="ＭＳ ゴシック"/>
        <family val="3"/>
        <charset val="128"/>
      </rPr>
      <t>⑥汚水処理原価について</t>
    </r>
    <r>
      <rPr>
        <sz val="6"/>
        <color theme="1"/>
        <rFont val="ＭＳ ゴシック"/>
        <family val="3"/>
        <charset val="128"/>
      </rPr>
      <t xml:space="preserve">
</t>
    </r>
    <r>
      <rPr>
        <sz val="8"/>
        <color theme="1"/>
        <rFont val="ＭＳ ゴシック"/>
        <family val="3"/>
        <charset val="128"/>
      </rPr>
      <t>　前述の公営企業会計への移行に伴う打切決算により汚水処理費が減少しているが、年間有収水量は増加しているため、汚水処理原価は減少している。今後についても、類似団体の平均を下回る水準で推移していく。</t>
    </r>
    <r>
      <rPr>
        <sz val="6"/>
        <color theme="1"/>
        <rFont val="ＭＳ ゴシック"/>
        <family val="3"/>
        <charset val="128"/>
      </rPr>
      <t xml:space="preserve">
</t>
    </r>
    <r>
      <rPr>
        <sz val="10"/>
        <color theme="1"/>
        <rFont val="ＭＳ ゴシック"/>
        <family val="3"/>
        <charset val="128"/>
      </rPr>
      <t>⑦施設使用率について</t>
    </r>
    <r>
      <rPr>
        <sz val="6"/>
        <color theme="1"/>
        <rFont val="ＭＳ ゴシック"/>
        <family val="3"/>
        <charset val="128"/>
      </rPr>
      <t xml:space="preserve">
</t>
    </r>
    <r>
      <rPr>
        <sz val="8"/>
        <color theme="1"/>
        <rFont val="ＭＳ ゴシック"/>
        <family val="3"/>
        <charset val="128"/>
      </rPr>
      <t>　令和５年度は処理水量が増加したため施設利用率が増加している。今後は大きな改善要因はないため、横ばいもしくはゆるやかな下降線で推移する見込である。</t>
    </r>
    <r>
      <rPr>
        <sz val="6"/>
        <color theme="1"/>
        <rFont val="ＭＳ ゴシック"/>
        <family val="3"/>
        <charset val="128"/>
      </rPr>
      <t xml:space="preserve">
</t>
    </r>
    <r>
      <rPr>
        <sz val="10"/>
        <color theme="1"/>
        <rFont val="ＭＳ ゴシック"/>
        <family val="3"/>
        <charset val="128"/>
      </rPr>
      <t>⑧水洗化率について</t>
    </r>
    <r>
      <rPr>
        <sz val="6"/>
        <color theme="1"/>
        <rFont val="ＭＳ ゴシック"/>
        <family val="3"/>
        <charset val="128"/>
      </rPr>
      <t xml:space="preserve">
</t>
    </r>
    <r>
      <rPr>
        <sz val="8"/>
        <color theme="1"/>
        <rFont val="ＭＳ ゴシック"/>
        <family val="3"/>
        <charset val="128"/>
      </rPr>
      <t>　処理区域内の人口の減により、増加となった。類似団体平均値を超える値となっている。</t>
    </r>
    <rPh sb="25" eb="27">
      <t>ヘイセイ</t>
    </rPh>
    <rPh sb="29" eb="31">
      <t>ネンド</t>
    </rPh>
    <rPh sb="50" eb="52">
      <t>ヘイセイ</t>
    </rPh>
    <rPh sb="54" eb="56">
      <t>ネンド</t>
    </rPh>
    <rPh sb="58" eb="60">
      <t>キノウ</t>
    </rPh>
    <rPh sb="60" eb="62">
      <t>キョウカ</t>
    </rPh>
    <rPh sb="62" eb="64">
      <t>ジギョウ</t>
    </rPh>
    <rPh sb="65" eb="66">
      <t>オコナ</t>
    </rPh>
    <rPh sb="68" eb="70">
      <t>シセツ</t>
    </rPh>
    <rPh sb="71" eb="73">
      <t>カンロ</t>
    </rPh>
    <rPh sb="74" eb="76">
      <t>セツビ</t>
    </rPh>
    <rPh sb="77" eb="79">
      <t>キキ</t>
    </rPh>
    <rPh sb="80" eb="82">
      <t>コウシン</t>
    </rPh>
    <rPh sb="83" eb="85">
      <t>ジッシ</t>
    </rPh>
    <rPh sb="95" eb="96">
      <t>ド</t>
    </rPh>
    <rPh sb="98" eb="100">
      <t>レイワ</t>
    </rPh>
    <rPh sb="100" eb="102">
      <t>ガンネン</t>
    </rPh>
    <rPh sb="102" eb="103">
      <t>ド</t>
    </rPh>
    <rPh sb="121" eb="123">
      <t>ジッシ</t>
    </rPh>
    <rPh sb="124" eb="126">
      <t>イジ</t>
    </rPh>
    <rPh sb="126" eb="128">
      <t>カンリ</t>
    </rPh>
    <rPh sb="128" eb="129">
      <t>ヒ</t>
    </rPh>
    <rPh sb="130" eb="132">
      <t>ヨクセイ</t>
    </rPh>
    <rPh sb="133" eb="134">
      <t>ハカ</t>
    </rPh>
    <rPh sb="137" eb="139">
      <t>レイワ</t>
    </rPh>
    <rPh sb="140" eb="142">
      <t>ネンド</t>
    </rPh>
    <rPh sb="258" eb="261">
      <t>カニュウシャ</t>
    </rPh>
    <rPh sb="262" eb="263">
      <t>ゲン</t>
    </rPh>
    <rPh sb="264" eb="265">
      <t>トモナ</t>
    </rPh>
    <rPh sb="275" eb="276">
      <t>ゲン</t>
    </rPh>
    <rPh sb="279" eb="281">
      <t>ゲンショウ</t>
    </rPh>
    <rPh sb="292" eb="294">
      <t>レイワ</t>
    </rPh>
    <rPh sb="295" eb="296">
      <t>ネン</t>
    </rPh>
    <rPh sb="297" eb="298">
      <t>ガツ</t>
    </rPh>
    <rPh sb="300" eb="302">
      <t>コウエイ</t>
    </rPh>
    <rPh sb="302" eb="304">
      <t>キギョウ</t>
    </rPh>
    <rPh sb="304" eb="306">
      <t>カイケイ</t>
    </rPh>
    <rPh sb="308" eb="310">
      <t>イコウ</t>
    </rPh>
    <rPh sb="311" eb="312">
      <t>トモナ</t>
    </rPh>
    <rPh sb="313" eb="314">
      <t>ウ</t>
    </rPh>
    <rPh sb="314" eb="315">
      <t>キ</t>
    </rPh>
    <rPh sb="315" eb="317">
      <t>ケッサン</t>
    </rPh>
    <rPh sb="320" eb="321">
      <t>ゲン</t>
    </rPh>
    <rPh sb="325" eb="328">
      <t>シュウエキテキ</t>
    </rPh>
    <rPh sb="328" eb="330">
      <t>シュウシ</t>
    </rPh>
    <rPh sb="330" eb="331">
      <t>リツ</t>
    </rPh>
    <rPh sb="332" eb="334">
      <t>ゾウカ</t>
    </rPh>
    <rPh sb="339" eb="341">
      <t>コンゴ</t>
    </rPh>
    <rPh sb="342" eb="344">
      <t>コウエイ</t>
    </rPh>
    <rPh sb="344" eb="346">
      <t>キギョウ</t>
    </rPh>
    <rPh sb="349" eb="351">
      <t>シュウシ</t>
    </rPh>
    <rPh sb="352" eb="353">
      <t>リツ</t>
    </rPh>
    <rPh sb="354" eb="356">
      <t>ドウコウ</t>
    </rPh>
    <rPh sb="360" eb="362">
      <t>チュウシ</t>
    </rPh>
    <rPh sb="368" eb="369">
      <t>カ</t>
    </rPh>
    <rPh sb="370" eb="371">
      <t>ム</t>
    </rPh>
    <rPh sb="373" eb="375">
      <t>カニュウ</t>
    </rPh>
    <rPh sb="375" eb="377">
      <t>ソクシン</t>
    </rPh>
    <rPh sb="380" eb="382">
      <t>タイサク</t>
    </rPh>
    <rPh sb="383" eb="384">
      <t>コウ</t>
    </rPh>
    <rPh sb="386" eb="388">
      <t>ヒツヨウ</t>
    </rPh>
    <rPh sb="412" eb="414">
      <t>ゼンジュツ</t>
    </rPh>
    <rPh sb="415" eb="417">
      <t>コウエイ</t>
    </rPh>
    <rPh sb="417" eb="419">
      <t>キギョウ</t>
    </rPh>
    <rPh sb="419" eb="421">
      <t>カイケイ</t>
    </rPh>
    <rPh sb="423" eb="425">
      <t>イコウ</t>
    </rPh>
    <rPh sb="426" eb="427">
      <t>トモナ</t>
    </rPh>
    <rPh sb="428" eb="429">
      <t>ウ</t>
    </rPh>
    <rPh sb="429" eb="430">
      <t>キ</t>
    </rPh>
    <rPh sb="430" eb="432">
      <t>ケッサン</t>
    </rPh>
    <rPh sb="442" eb="444">
      <t>ゲンショウ</t>
    </rPh>
    <rPh sb="449" eb="451">
      <t>ケイヒ</t>
    </rPh>
    <rPh sb="451" eb="453">
      <t>カイシュウ</t>
    </rPh>
    <rPh sb="453" eb="454">
      <t>リツ</t>
    </rPh>
    <rPh sb="455" eb="457">
      <t>ゾウカ</t>
    </rPh>
    <rPh sb="470" eb="471">
      <t>オオ</t>
    </rPh>
    <rPh sb="473" eb="475">
      <t>シタマワ</t>
    </rPh>
    <rPh sb="480" eb="482">
      <t>コンゴ</t>
    </rPh>
    <rPh sb="495" eb="498">
      <t>カニュウシャ</t>
    </rPh>
    <rPh sb="506" eb="508">
      <t>ケイヒ</t>
    </rPh>
    <rPh sb="508" eb="510">
      <t>カイシュウ</t>
    </rPh>
    <rPh sb="510" eb="511">
      <t>リツ</t>
    </rPh>
    <rPh sb="511" eb="513">
      <t>カイゼン</t>
    </rPh>
    <rPh sb="514" eb="515">
      <t>ム</t>
    </rPh>
    <rPh sb="517" eb="519">
      <t>タイサク</t>
    </rPh>
    <rPh sb="542" eb="544">
      <t>ゼンジュツ</t>
    </rPh>
    <rPh sb="545" eb="551">
      <t>コウエイキギョウカイケイ</t>
    </rPh>
    <rPh sb="553" eb="555">
      <t>イコウ</t>
    </rPh>
    <rPh sb="556" eb="557">
      <t>トモナ</t>
    </rPh>
    <rPh sb="558" eb="559">
      <t>ウ</t>
    </rPh>
    <rPh sb="559" eb="560">
      <t>キ</t>
    </rPh>
    <rPh sb="560" eb="562">
      <t>ケッサン</t>
    </rPh>
    <rPh sb="565" eb="567">
      <t>オスイ</t>
    </rPh>
    <rPh sb="567" eb="569">
      <t>ショリ</t>
    </rPh>
    <rPh sb="569" eb="570">
      <t>ヒ</t>
    </rPh>
    <rPh sb="571" eb="573">
      <t>ゲンショウ</t>
    </rPh>
    <rPh sb="579" eb="581">
      <t>ネンカン</t>
    </rPh>
    <rPh sb="581" eb="585">
      <t>ユウシュウスイリョウ</t>
    </rPh>
    <rPh sb="586" eb="588">
      <t>ゾウカ</t>
    </rPh>
    <rPh sb="595" eb="597">
      <t>オスイ</t>
    </rPh>
    <rPh sb="597" eb="599">
      <t>ショリ</t>
    </rPh>
    <rPh sb="599" eb="601">
      <t>ゲンカ</t>
    </rPh>
    <rPh sb="602" eb="604">
      <t>ゲンショウ</t>
    </rPh>
    <rPh sb="617" eb="619">
      <t>ルイジ</t>
    </rPh>
    <rPh sb="619" eb="621">
      <t>ダンタイ</t>
    </rPh>
    <rPh sb="622" eb="624">
      <t>ヘイキン</t>
    </rPh>
    <rPh sb="625" eb="627">
      <t>シタマワ</t>
    </rPh>
    <rPh sb="628" eb="630">
      <t>スイジュン</t>
    </rPh>
    <rPh sb="631" eb="633">
      <t>スイイ</t>
    </rPh>
    <rPh sb="651" eb="653">
      <t>レイワ</t>
    </rPh>
    <rPh sb="654" eb="656">
      <t>ネンド</t>
    </rPh>
    <rPh sb="657" eb="659">
      <t>ショリ</t>
    </rPh>
    <rPh sb="659" eb="661">
      <t>スイリョウ</t>
    </rPh>
    <rPh sb="662" eb="664">
      <t>ゾウカ</t>
    </rPh>
    <rPh sb="668" eb="670">
      <t>シセツ</t>
    </rPh>
    <rPh sb="670" eb="672">
      <t>リヨウ</t>
    </rPh>
    <rPh sb="672" eb="673">
      <t>リツ</t>
    </rPh>
    <rPh sb="674" eb="676">
      <t>ゾウカ</t>
    </rPh>
    <rPh sb="681" eb="683">
      <t>コンゴ</t>
    </rPh>
    <rPh sb="684" eb="685">
      <t>オオ</t>
    </rPh>
    <rPh sb="687" eb="689">
      <t>カイゼン</t>
    </rPh>
    <rPh sb="689" eb="691">
      <t>ヨウイン</t>
    </rPh>
    <rPh sb="697" eb="698">
      <t>ヨコ</t>
    </rPh>
    <rPh sb="709" eb="712">
      <t>カコウセン</t>
    </rPh>
    <rPh sb="713" eb="715">
      <t>スイイ</t>
    </rPh>
    <rPh sb="717" eb="719">
      <t>ミコ</t>
    </rPh>
    <rPh sb="741" eb="743">
      <t>ジンコウ</t>
    </rPh>
    <rPh sb="744" eb="745">
      <t>ゲン</t>
    </rPh>
    <phoneticPr fontId="4"/>
  </si>
  <si>
    <r>
      <t>　本町の農業集落排水施設は、上地・高柳地区と簑原地区の２箇所である。
　上地・高柳地区は平成10年に供用を開始し26年目を迎える。ポンプ類や施設の老朽化に伴い、平成26年度より補助事業である『機能強化事業』の採択を受け、機能診断をおこない、平成28年度より施設の更新を計画的に実施し、長寿命化を図った。
　また、簑原地区は平成14年に供用を開始し22年目を迎える。令和２年度に採択を受け、令和２年度から令和６年度の５ヵ年で事業を実施する。令和５年度は機能強化事業により</t>
    </r>
    <r>
      <rPr>
        <sz val="11"/>
        <rFont val="ＭＳ ゴシック"/>
        <family val="3"/>
        <charset val="128"/>
      </rPr>
      <t>中継ポンプ施設</t>
    </r>
    <r>
      <rPr>
        <sz val="11"/>
        <color theme="1"/>
        <rFont val="ＭＳ ゴシック"/>
        <family val="3"/>
        <charset val="128"/>
      </rPr>
      <t>の更新を行い、長寿命化を図った。</t>
    </r>
    <rPh sb="1" eb="2">
      <t>ホン</t>
    </rPh>
    <rPh sb="2" eb="3">
      <t>チョウ</t>
    </rPh>
    <rPh sb="4" eb="6">
      <t>ノウギョウ</t>
    </rPh>
    <rPh sb="6" eb="8">
      <t>シュウラク</t>
    </rPh>
    <rPh sb="8" eb="10">
      <t>ハイスイ</t>
    </rPh>
    <rPh sb="10" eb="12">
      <t>シセツ</t>
    </rPh>
    <rPh sb="14" eb="16">
      <t>アゲチ</t>
    </rPh>
    <rPh sb="17" eb="19">
      <t>タカヤナギ</t>
    </rPh>
    <rPh sb="19" eb="21">
      <t>チク</t>
    </rPh>
    <rPh sb="22" eb="24">
      <t>ミノバル</t>
    </rPh>
    <rPh sb="24" eb="26">
      <t>チク</t>
    </rPh>
    <rPh sb="28" eb="30">
      <t>カショ</t>
    </rPh>
    <rPh sb="36" eb="38">
      <t>アゲチ</t>
    </rPh>
    <rPh sb="39" eb="41">
      <t>タカヤナギ</t>
    </rPh>
    <rPh sb="41" eb="43">
      <t>チク</t>
    </rPh>
    <rPh sb="156" eb="158">
      <t>ミノハラ</t>
    </rPh>
    <rPh sb="158" eb="160">
      <t>チク</t>
    </rPh>
    <rPh sb="182" eb="184">
      <t>レイワ</t>
    </rPh>
    <rPh sb="185" eb="186">
      <t>ネン</t>
    </rPh>
    <rPh sb="186" eb="187">
      <t>ド</t>
    </rPh>
    <rPh sb="188" eb="190">
      <t>サイタク</t>
    </rPh>
    <rPh sb="191" eb="192">
      <t>ウ</t>
    </rPh>
    <rPh sb="194" eb="196">
      <t>レイワ</t>
    </rPh>
    <rPh sb="197" eb="198">
      <t>ネン</t>
    </rPh>
    <rPh sb="198" eb="199">
      <t>ド</t>
    </rPh>
    <rPh sb="201" eb="203">
      <t>レイワ</t>
    </rPh>
    <rPh sb="204" eb="205">
      <t>ネン</t>
    </rPh>
    <rPh sb="205" eb="206">
      <t>ド</t>
    </rPh>
    <rPh sb="209" eb="210">
      <t>ネン</t>
    </rPh>
    <rPh sb="211" eb="213">
      <t>ジギョウ</t>
    </rPh>
    <rPh sb="214" eb="216">
      <t>ジッシ</t>
    </rPh>
    <rPh sb="219" eb="221">
      <t>レイワ</t>
    </rPh>
    <rPh sb="222" eb="224">
      <t>ネンド</t>
    </rPh>
    <rPh sb="225" eb="227">
      <t>キノウ</t>
    </rPh>
    <rPh sb="227" eb="229">
      <t>キョウカ</t>
    </rPh>
    <rPh sb="229" eb="231">
      <t>ジギョウ</t>
    </rPh>
    <rPh sb="234" eb="236">
      <t>チュウケイ</t>
    </rPh>
    <rPh sb="239" eb="241">
      <t>シセツ</t>
    </rPh>
    <rPh sb="242" eb="244">
      <t>コウシン</t>
    </rPh>
    <rPh sb="245" eb="246">
      <t>オコナ</t>
    </rPh>
    <rPh sb="248" eb="252">
      <t>チョウジュミョウカ</t>
    </rPh>
    <rPh sb="253" eb="254">
      <t>ハカ</t>
    </rPh>
    <phoneticPr fontId="4"/>
  </si>
  <si>
    <t>　本事業の経営は令和５年度には類似団体を僅かに上回ってはいるが、安定しておらず厳しい状況である。
　今後、使用料の増加は横ばい状態が続く事が想定されるので、経費の削減に努める事や使用料以外の収入の検討も必要である。
　料金改定を検討する必要があるものの、公共下水道や市町型浄化槽を整備している中で、本事業のみの値上げは現在のところ困難である。
　今後、令和６年４月から公営企業会計へ移行する予定であり、それにより使用者へ経営状況や適正な使用料を示す事ができ、使用料の改定に向けた取り組みを行っていく。
　また、維持管理費の削減による経営安定化を図るために、集落排水事業を公共下水道へ編入を検討する。</t>
    <rPh sb="8" eb="10">
      <t>レイワ</t>
    </rPh>
    <rPh sb="11" eb="13">
      <t>ネンド</t>
    </rPh>
    <rPh sb="20" eb="21">
      <t>ワズ</t>
    </rPh>
    <rPh sb="23" eb="25">
      <t>ウワマワ</t>
    </rPh>
    <rPh sb="32" eb="34">
      <t>アンテイ</t>
    </rPh>
    <rPh sb="39" eb="40">
      <t>キビ</t>
    </rPh>
    <rPh sb="42" eb="44">
      <t>ジョウキョウ</t>
    </rPh>
    <rPh sb="50" eb="52">
      <t>コンゴ</t>
    </rPh>
    <rPh sb="53" eb="56">
      <t>シヨウリョウ</t>
    </rPh>
    <rPh sb="57" eb="59">
      <t>ゾウカ</t>
    </rPh>
    <rPh sb="60" eb="61">
      <t>ヨコ</t>
    </rPh>
    <rPh sb="63" eb="65">
      <t>ジョウタイ</t>
    </rPh>
    <rPh sb="66" eb="67">
      <t>ツヅ</t>
    </rPh>
    <rPh sb="68" eb="69">
      <t>コト</t>
    </rPh>
    <rPh sb="70" eb="72">
      <t>ソウテイ</t>
    </rPh>
    <rPh sb="78" eb="80">
      <t>ケイヒ</t>
    </rPh>
    <rPh sb="81" eb="83">
      <t>サクゲン</t>
    </rPh>
    <rPh sb="84" eb="85">
      <t>ツト</t>
    </rPh>
    <rPh sb="87" eb="88">
      <t>コト</t>
    </rPh>
    <rPh sb="89" eb="92">
      <t>シヨウリョウ</t>
    </rPh>
    <rPh sb="92" eb="94">
      <t>イガイ</t>
    </rPh>
    <rPh sb="95" eb="97">
      <t>シュウニュウ</t>
    </rPh>
    <rPh sb="98" eb="100">
      <t>ケントウ</t>
    </rPh>
    <rPh sb="101" eb="103">
      <t>ヒツヨウ</t>
    </rPh>
    <rPh sb="159" eb="161">
      <t>ゲンザイ</t>
    </rPh>
    <rPh sb="165" eb="167">
      <t>コンナン</t>
    </rPh>
    <rPh sb="278" eb="280">
      <t>シュウラク</t>
    </rPh>
    <rPh sb="280" eb="282">
      <t>ハイスイ</t>
    </rPh>
    <rPh sb="282" eb="284">
      <t>ジギョウ</t>
    </rPh>
    <rPh sb="294" eb="296">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</si>
</sst>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
      <sz val="10"/>
      <name val="ＭＳ ゴシック"/>
      <family val="3"/>
      <charset val="128"/>
    </font>
    <font>
      <sz val="6"/>
      <color theme="1"/>
      <name val="ＭＳ ゴシック"/>
      <family val="3"/>
      <charset val="128"/>
    </font>
    <font>
      <sz val="8"/>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D2C-4010-94E8-DD1F1D4F7FB9}"/>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0.25</c:v>
                </c:pt>
                <c:pt idx="2">
                  <c:v>0.05</c:v>
                </c:pt>
                <c:pt idx="3">
                  <c:v>0.03</c:v>
                </c:pt>
                <c:pt idx="4">
                  <c:v>0.03</c:v>
                </c:pt>
              </c:numCache>
            </c:numRef>
          </c:val>
          <c:smooth val="0"/>
          <c:extLst>
            <c:ext xmlns:c16="http://schemas.microsoft.com/office/drawing/2014/chart" uri="{C3380CC4-5D6E-409C-BE32-E72D297353CC}">
              <c16:uniqueId val="{00000001-5D2C-4010-94E8-DD1F1D4F7FB9}"/>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77.400000000000006</c:v>
                </c:pt>
                <c:pt idx="1">
                  <c:v>60.6</c:v>
                </c:pt>
                <c:pt idx="2">
                  <c:v>73.19</c:v>
                </c:pt>
                <c:pt idx="3">
                  <c:v>69.900000000000006</c:v>
                </c:pt>
                <c:pt idx="4">
                  <c:v>72.89</c:v>
                </c:pt>
              </c:numCache>
            </c:numRef>
          </c:val>
          <c:extLst>
            <c:ext xmlns:c16="http://schemas.microsoft.com/office/drawing/2014/chart" uri="{C3380CC4-5D6E-409C-BE32-E72D297353CC}">
              <c16:uniqueId val="{00000000-A7CB-49D2-8C7B-411B80C4332D}"/>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7CB-49D2-8C7B-411B80C4332D}"/>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A5D-4863-87D6-63A25E391B9F}"/>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A5D-4863-87D6-63A25E391B9F}"/>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E6E-42C6-B660-07C5BD5BE55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E6E-42C6-B660-07C5BD5BE55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4A7-425B-A1BA-A1B6D2921002}"/>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4A7-425B-A1BA-A1B6D2921002}"/>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13D-4FE1-B41E-50AD7EBF4441}"/>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13D-4FE1-B41E-50AD7EBF4441}"/>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0</c:v>
                </c:pt>
                <c:pt idx="1">
                  <c:v>0</c:v>
                </c:pt>
                <c:pt idx="2">
                  <c:v>0</c:v>
                </c:pt>
                <c:pt idx="3" formatCode="#,##0.00;&quot;△&quot;#,##0.00;&quot;-&quot;">
                  <c:v>0.01</c:v>
                </c:pt>
                <c:pt idx="4" formatCode="#,##0.00;&quot;△&quot;#,##0.00;&quot;-&quot;">
                  <c:v>275.39</c:v>
                </c:pt>
              </c:numCache>
            </c:numRef>
          </c:val>
          <c:extLst>
            <c:ext xmlns:c16="http://schemas.microsoft.com/office/drawing/2014/chart" uri="{C3380CC4-5D6E-409C-BE32-E72D297353CC}">
              <c16:uniqueId val="{00000000-32D1-4218-89B4-0E0EAD494EB8}"/>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826.83</c:v>
                </c:pt>
                <c:pt idx="1">
                  <c:v>867.83</c:v>
                </c:pt>
                <c:pt idx="2">
                  <c:v>791.76</c:v>
                </c:pt>
                <c:pt idx="3">
                  <c:v>900.82</c:v>
                </c:pt>
                <c:pt idx="4">
                  <c:v>839.21</c:v>
                </c:pt>
              </c:numCache>
            </c:numRef>
          </c:val>
          <c:smooth val="0"/>
          <c:extLst>
            <c:ext xmlns:c16="http://schemas.microsoft.com/office/drawing/2014/chart" uri="{C3380CC4-5D6E-409C-BE32-E72D297353CC}">
              <c16:uniqueId val="{00000001-32D1-4218-89B4-0E0EAD494EB8}"/>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64</c:v>
                </c:pt>
                <c:pt idx="1">
                  <c:v>52.54</c:v>
                </c:pt>
                <c:pt idx="2">
                  <c:v>66.05</c:v>
                </c:pt>
                <c:pt idx="3">
                  <c:v>54.41</c:v>
                </c:pt>
                <c:pt idx="4">
                  <c:v>67.41</c:v>
                </c:pt>
              </c:numCache>
            </c:numRef>
          </c:val>
          <c:extLst>
            <c:ext xmlns:c16="http://schemas.microsoft.com/office/drawing/2014/chart" uri="{C3380CC4-5D6E-409C-BE32-E72D297353CC}">
              <c16:uniqueId val="{00000000-C0F5-4AA8-B823-49F78285F5E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57.31</c:v>
                </c:pt>
                <c:pt idx="1">
                  <c:v>57.08</c:v>
                </c:pt>
                <c:pt idx="2">
                  <c:v>56.26</c:v>
                </c:pt>
                <c:pt idx="3">
                  <c:v>52.94</c:v>
                </c:pt>
                <c:pt idx="4">
                  <c:v>52.05</c:v>
                </c:pt>
              </c:numCache>
            </c:numRef>
          </c:val>
          <c:smooth val="0"/>
          <c:extLst>
            <c:ext xmlns:c16="http://schemas.microsoft.com/office/drawing/2014/chart" uri="{C3380CC4-5D6E-409C-BE32-E72D297353CC}">
              <c16:uniqueId val="{00000001-C0F5-4AA8-B823-49F78285F5E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204.64</c:v>
                </c:pt>
                <c:pt idx="1">
                  <c:v>228.82</c:v>
                </c:pt>
                <c:pt idx="2">
                  <c:v>222.89</c:v>
                </c:pt>
                <c:pt idx="3">
                  <c:v>280.39</c:v>
                </c:pt>
                <c:pt idx="4">
                  <c:v>204.65</c:v>
                </c:pt>
              </c:numCache>
            </c:numRef>
          </c:val>
          <c:extLst>
            <c:ext xmlns:c16="http://schemas.microsoft.com/office/drawing/2014/chart" uri="{C3380CC4-5D6E-409C-BE32-E72D297353CC}">
              <c16:uniqueId val="{00000000-588E-4B58-B0C1-3642D1B8DF5B}"/>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273.52</c:v>
                </c:pt>
                <c:pt idx="1">
                  <c:v>274.99</c:v>
                </c:pt>
                <c:pt idx="2">
                  <c:v>282.08999999999997</c:v>
                </c:pt>
                <c:pt idx="3">
                  <c:v>303.27999999999997</c:v>
                </c:pt>
                <c:pt idx="4">
                  <c:v>301.86</c:v>
                </c:pt>
              </c:numCache>
            </c:numRef>
          </c:val>
          <c:smooth val="0"/>
          <c:extLst>
            <c:ext xmlns:c16="http://schemas.microsoft.com/office/drawing/2014/chart" uri="{C3380CC4-5D6E-409C-BE32-E72D297353CC}">
              <c16:uniqueId val="{00000001-588E-4B58-B0C1-3642D1B8DF5B}"/>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49.76</c:v>
                </c:pt>
                <c:pt idx="1">
                  <c:v>55.43</c:v>
                </c:pt>
                <c:pt idx="2">
                  <c:v>46.19</c:v>
                </c:pt>
                <c:pt idx="3">
                  <c:v>43.76</c:v>
                </c:pt>
                <c:pt idx="4">
                  <c:v>45.06</c:v>
                </c:pt>
              </c:numCache>
            </c:numRef>
          </c:val>
          <c:extLst>
            <c:ext xmlns:c16="http://schemas.microsoft.com/office/drawing/2014/chart" uri="{C3380CC4-5D6E-409C-BE32-E72D297353CC}">
              <c16:uniqueId val="{00000000-2BB2-4D59-A274-99738E1A43B4}"/>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50.14</c:v>
                </c:pt>
                <c:pt idx="1">
                  <c:v>54.83</c:v>
                </c:pt>
                <c:pt idx="2">
                  <c:v>66.53</c:v>
                </c:pt>
                <c:pt idx="3">
                  <c:v>52.35</c:v>
                </c:pt>
                <c:pt idx="4">
                  <c:v>46.25</c:v>
                </c:pt>
              </c:numCache>
            </c:numRef>
          </c:val>
          <c:smooth val="0"/>
          <c:extLst>
            <c:ext xmlns:c16="http://schemas.microsoft.com/office/drawing/2014/chart" uri="{C3380CC4-5D6E-409C-BE32-E72D297353CC}">
              <c16:uniqueId val="{00000001-2BB2-4D59-A274-99738E1A43B4}"/>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84.64</c:v>
                </c:pt>
                <c:pt idx="1">
                  <c:v>85.74</c:v>
                </c:pt>
                <c:pt idx="2">
                  <c:v>86.65</c:v>
                </c:pt>
                <c:pt idx="3">
                  <c:v>86.53</c:v>
                </c:pt>
                <c:pt idx="4">
                  <c:v>87.19</c:v>
                </c:pt>
              </c:numCache>
            </c:numRef>
          </c:val>
          <c:extLst>
            <c:ext xmlns:c16="http://schemas.microsoft.com/office/drawing/2014/chart" uri="{C3380CC4-5D6E-409C-BE32-E72D297353CC}">
              <c16:uniqueId val="{00000000-AB95-4201-A711-C9A72BB3C83D}"/>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84.98</c:v>
                </c:pt>
                <c:pt idx="1">
                  <c:v>84.7</c:v>
                </c:pt>
                <c:pt idx="2">
                  <c:v>84.67</c:v>
                </c:pt>
                <c:pt idx="3">
                  <c:v>84.39</c:v>
                </c:pt>
                <c:pt idx="4">
                  <c:v>83.96</c:v>
                </c:pt>
              </c:numCache>
            </c:numRef>
          </c:val>
          <c:smooth val="0"/>
          <c:extLst>
            <c:ext xmlns:c16="http://schemas.microsoft.com/office/drawing/2014/chart" uri="{C3380CC4-5D6E-409C-BE32-E72D297353CC}">
              <c16:uniqueId val="{00000001-AB95-4201-A711-C9A72BB3C83D}"/>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【785.10】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【49.87】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【271.15】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佐賀県　みやき町</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59"/>
      <c r="D7" s="59"/>
      <c r="E7" s="59"/>
      <c r="F7" s="59"/>
      <c r="G7" s="59"/>
      <c r="H7" s="59"/>
      <c r="I7" s="59" t="s">
        <v>2</v>
      </c>
      <c r="J7" s="59"/>
      <c r="K7" s="59"/>
      <c r="L7" s="59"/>
      <c r="M7" s="59"/>
      <c r="N7" s="59"/>
      <c r="O7" s="59"/>
      <c r="P7" s="59" t="s">
        <v>3</v>
      </c>
      <c r="Q7" s="59"/>
      <c r="R7" s="59"/>
      <c r="S7" s="59"/>
      <c r="T7" s="59"/>
      <c r="U7" s="59"/>
      <c r="V7" s="59"/>
      <c r="W7" s="59" t="s">
        <v>4</v>
      </c>
      <c r="X7" s="59"/>
      <c r="Y7" s="59"/>
      <c r="Z7" s="59"/>
      <c r="AA7" s="59"/>
      <c r="AB7" s="59"/>
      <c r="AC7" s="59"/>
      <c r="AD7" s="59" t="s">
        <v>5</v>
      </c>
      <c r="AE7" s="59"/>
      <c r="AF7" s="59"/>
      <c r="AG7" s="59"/>
      <c r="AH7" s="59"/>
      <c r="AI7" s="59"/>
      <c r="AJ7" s="59"/>
      <c r="AK7" s="3"/>
      <c r="AL7" s="59" t="s">
        <v>6</v>
      </c>
      <c r="AM7" s="59"/>
      <c r="AN7" s="59"/>
      <c r="AO7" s="59"/>
      <c r="AP7" s="59"/>
      <c r="AQ7" s="59"/>
      <c r="AR7" s="59"/>
      <c r="AS7" s="59"/>
      <c r="AT7" s="59" t="s">
        <v>7</v>
      </c>
      <c r="AU7" s="59"/>
      <c r="AV7" s="59"/>
      <c r="AW7" s="59"/>
      <c r="AX7" s="59"/>
      <c r="AY7" s="59"/>
      <c r="AZ7" s="59"/>
      <c r="BA7" s="59"/>
      <c r="BB7" s="59" t="s">
        <v>8</v>
      </c>
      <c r="BC7" s="59"/>
      <c r="BD7" s="59"/>
      <c r="BE7" s="59"/>
      <c r="BF7" s="59"/>
      <c r="BG7" s="59"/>
      <c r="BH7" s="59"/>
      <c r="BI7" s="59"/>
      <c r="BJ7" s="3"/>
      <c r="BK7" s="3"/>
      <c r="BL7" s="62" t="s">
        <v>9</v>
      </c>
      <c r="BM7" s="63"/>
      <c r="BN7" s="63"/>
      <c r="BO7" s="63"/>
      <c r="BP7" s="63"/>
      <c r="BQ7" s="63"/>
      <c r="BR7" s="63"/>
      <c r="BS7" s="63"/>
      <c r="BT7" s="63"/>
      <c r="BU7" s="63"/>
      <c r="BV7" s="63"/>
      <c r="BW7" s="63"/>
      <c r="BX7" s="63"/>
      <c r="BY7" s="64"/>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農業集落排水</v>
      </c>
      <c r="Q8" s="65"/>
      <c r="R8" s="65"/>
      <c r="S8" s="65"/>
      <c r="T8" s="65"/>
      <c r="U8" s="65"/>
      <c r="V8" s="65"/>
      <c r="W8" s="65" t="str">
        <f>データ!L6</f>
        <v>F2</v>
      </c>
      <c r="X8" s="65"/>
      <c r="Y8" s="65"/>
      <c r="Z8" s="65"/>
      <c r="AA8" s="65"/>
      <c r="AB8" s="65"/>
      <c r="AC8" s="65"/>
      <c r="AD8" s="66" t="str">
        <f>データ!$M$6</f>
        <v>非設置</v>
      </c>
      <c r="AE8" s="66"/>
      <c r="AF8" s="66"/>
      <c r="AG8" s="66"/>
      <c r="AH8" s="66"/>
      <c r="AI8" s="66"/>
      <c r="AJ8" s="66"/>
      <c r="AK8" s="3"/>
      <c r="AL8" s="54">
        <f>データ!S6</f>
        <v>25759</v>
      </c>
      <c r="AM8" s="54"/>
      <c r="AN8" s="54"/>
      <c r="AO8" s="54"/>
      <c r="AP8" s="54"/>
      <c r="AQ8" s="54"/>
      <c r="AR8" s="54"/>
      <c r="AS8" s="54"/>
      <c r="AT8" s="53">
        <f>データ!T6</f>
        <v>51.92</v>
      </c>
      <c r="AU8" s="53"/>
      <c r="AV8" s="53"/>
      <c r="AW8" s="53"/>
      <c r="AX8" s="53"/>
      <c r="AY8" s="53"/>
      <c r="AZ8" s="53"/>
      <c r="BA8" s="53"/>
      <c r="BB8" s="53">
        <f>データ!U6</f>
        <v>496.13</v>
      </c>
      <c r="BC8" s="53"/>
      <c r="BD8" s="53"/>
      <c r="BE8" s="53"/>
      <c r="BF8" s="53"/>
      <c r="BG8" s="53"/>
      <c r="BH8" s="53"/>
      <c r="BI8" s="53"/>
      <c r="BJ8" s="3"/>
      <c r="BK8" s="3"/>
      <c r="BL8" s="67" t="s">
        <v>10</v>
      </c>
      <c r="BM8" s="68"/>
      <c r="BN8" s="57" t="s">
        <v>11</v>
      </c>
      <c r="BO8" s="57"/>
      <c r="BP8" s="57"/>
      <c r="BQ8" s="57"/>
      <c r="BR8" s="57"/>
      <c r="BS8" s="57"/>
      <c r="BT8" s="57"/>
      <c r="BU8" s="57"/>
      <c r="BV8" s="57"/>
      <c r="BW8" s="57"/>
      <c r="BX8" s="57"/>
      <c r="BY8" s="58"/>
    </row>
    <row r="9" spans="1:78" ht="18.75" customHeight="1" x14ac:dyDescent="0.15">
      <c r="A9" s="2"/>
      <c r="B9" s="59" t="s">
        <v>12</v>
      </c>
      <c r="C9" s="59"/>
      <c r="D9" s="59"/>
      <c r="E9" s="59"/>
      <c r="F9" s="59"/>
      <c r="G9" s="59"/>
      <c r="H9" s="59"/>
      <c r="I9" s="59" t="s">
        <v>13</v>
      </c>
      <c r="J9" s="59"/>
      <c r="K9" s="59"/>
      <c r="L9" s="59"/>
      <c r="M9" s="59"/>
      <c r="N9" s="59"/>
      <c r="O9" s="59"/>
      <c r="P9" s="59" t="s">
        <v>14</v>
      </c>
      <c r="Q9" s="59"/>
      <c r="R9" s="59"/>
      <c r="S9" s="59"/>
      <c r="T9" s="59"/>
      <c r="U9" s="59"/>
      <c r="V9" s="59"/>
      <c r="W9" s="59" t="s">
        <v>15</v>
      </c>
      <c r="X9" s="59"/>
      <c r="Y9" s="59"/>
      <c r="Z9" s="59"/>
      <c r="AA9" s="59"/>
      <c r="AB9" s="59"/>
      <c r="AC9" s="59"/>
      <c r="AD9" s="59" t="s">
        <v>16</v>
      </c>
      <c r="AE9" s="59"/>
      <c r="AF9" s="59"/>
      <c r="AG9" s="59"/>
      <c r="AH9" s="59"/>
      <c r="AI9" s="59"/>
      <c r="AJ9" s="59"/>
      <c r="AK9" s="3"/>
      <c r="AL9" s="59" t="s">
        <v>17</v>
      </c>
      <c r="AM9" s="59"/>
      <c r="AN9" s="59"/>
      <c r="AO9" s="59"/>
      <c r="AP9" s="59"/>
      <c r="AQ9" s="59"/>
      <c r="AR9" s="59"/>
      <c r="AS9" s="59"/>
      <c r="AT9" s="59" t="s">
        <v>18</v>
      </c>
      <c r="AU9" s="59"/>
      <c r="AV9" s="59"/>
      <c r="AW9" s="59"/>
      <c r="AX9" s="59"/>
      <c r="AY9" s="59"/>
      <c r="AZ9" s="59"/>
      <c r="BA9" s="59"/>
      <c r="BB9" s="59" t="s">
        <v>19</v>
      </c>
      <c r="BC9" s="59"/>
      <c r="BD9" s="59"/>
      <c r="BE9" s="59"/>
      <c r="BF9" s="59"/>
      <c r="BG9" s="59"/>
      <c r="BH9" s="59"/>
      <c r="BI9" s="59"/>
      <c r="BJ9" s="3"/>
      <c r="BK9" s="3"/>
      <c r="BL9" s="60" t="s">
        <v>20</v>
      </c>
      <c r="BM9" s="61"/>
      <c r="BN9" s="51" t="s">
        <v>21</v>
      </c>
      <c r="BO9" s="51"/>
      <c r="BP9" s="51"/>
      <c r="BQ9" s="51"/>
      <c r="BR9" s="51"/>
      <c r="BS9" s="51"/>
      <c r="BT9" s="51"/>
      <c r="BU9" s="51"/>
      <c r="BV9" s="51"/>
      <c r="BW9" s="51"/>
      <c r="BX9" s="51"/>
      <c r="BY9" s="52"/>
    </row>
    <row r="10" spans="1:78" ht="18.75" customHeight="1" x14ac:dyDescent="0.15">
      <c r="A10" s="2"/>
      <c r="B10" s="53" t="str">
        <f>データ!N6</f>
        <v>-</v>
      </c>
      <c r="C10" s="53"/>
      <c r="D10" s="53"/>
      <c r="E10" s="53"/>
      <c r="F10" s="53"/>
      <c r="G10" s="53"/>
      <c r="H10" s="53"/>
      <c r="I10" s="53" t="str">
        <f>データ!O6</f>
        <v>該当数値なし</v>
      </c>
      <c r="J10" s="53"/>
      <c r="K10" s="53"/>
      <c r="L10" s="53"/>
      <c r="M10" s="53"/>
      <c r="N10" s="53"/>
      <c r="O10" s="53"/>
      <c r="P10" s="53">
        <f>データ!P6</f>
        <v>3.88</v>
      </c>
      <c r="Q10" s="53"/>
      <c r="R10" s="53"/>
      <c r="S10" s="53"/>
      <c r="T10" s="53"/>
      <c r="U10" s="53"/>
      <c r="V10" s="53"/>
      <c r="W10" s="53">
        <f>データ!Q6</f>
        <v>100</v>
      </c>
      <c r="X10" s="53"/>
      <c r="Y10" s="53"/>
      <c r="Z10" s="53"/>
      <c r="AA10" s="53"/>
      <c r="AB10" s="53"/>
      <c r="AC10" s="53"/>
      <c r="AD10" s="54">
        <f>データ!R6</f>
        <v>3850</v>
      </c>
      <c r="AE10" s="54"/>
      <c r="AF10" s="54"/>
      <c r="AG10" s="54"/>
      <c r="AH10" s="54"/>
      <c r="AI10" s="54"/>
      <c r="AJ10" s="54"/>
      <c r="AK10" s="2"/>
      <c r="AL10" s="54">
        <f>データ!V6</f>
        <v>999</v>
      </c>
      <c r="AM10" s="54"/>
      <c r="AN10" s="54"/>
      <c r="AO10" s="54"/>
      <c r="AP10" s="54"/>
      <c r="AQ10" s="54"/>
      <c r="AR10" s="54"/>
      <c r="AS10" s="54"/>
      <c r="AT10" s="53">
        <f>データ!W6</f>
        <v>0.5</v>
      </c>
      <c r="AU10" s="53"/>
      <c r="AV10" s="53"/>
      <c r="AW10" s="53"/>
      <c r="AX10" s="53"/>
      <c r="AY10" s="53"/>
      <c r="AZ10" s="53"/>
      <c r="BA10" s="53"/>
      <c r="BB10" s="53">
        <f>データ!X6</f>
        <v>1998</v>
      </c>
      <c r="BC10" s="53"/>
      <c r="BD10" s="53"/>
      <c r="BE10" s="53"/>
      <c r="BF10" s="53"/>
      <c r="BG10" s="53"/>
      <c r="BH10" s="53"/>
      <c r="BI10" s="53"/>
      <c r="BJ10" s="2"/>
      <c r="BK10" s="2"/>
      <c r="BL10" s="55" t="s">
        <v>22</v>
      </c>
      <c r="BM10" s="56"/>
      <c r="BN10" s="44" t="s">
        <v>23</v>
      </c>
      <c r="BO10" s="44"/>
      <c r="BP10" s="44"/>
      <c r="BQ10" s="44"/>
      <c r="BR10" s="44"/>
      <c r="BS10" s="44"/>
      <c r="BT10" s="44"/>
      <c r="BU10" s="44"/>
      <c r="BV10" s="44"/>
      <c r="BW10" s="44"/>
      <c r="BX10" s="44"/>
      <c r="BY10" s="4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6" t="s">
        <v>24</v>
      </c>
      <c r="BM11" s="46"/>
      <c r="BN11" s="46"/>
      <c r="BO11" s="46"/>
      <c r="BP11" s="46"/>
      <c r="BQ11" s="46"/>
      <c r="BR11" s="46"/>
      <c r="BS11" s="46"/>
      <c r="BT11" s="46"/>
      <c r="BU11" s="46"/>
      <c r="BV11" s="46"/>
      <c r="BW11" s="46"/>
      <c r="BX11" s="46"/>
      <c r="BY11" s="46"/>
      <c r="BZ11" s="4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6"/>
      <c r="BM12" s="46"/>
      <c r="BN12" s="46"/>
      <c r="BO12" s="46"/>
      <c r="BP12" s="46"/>
      <c r="BQ12" s="46"/>
      <c r="BR12" s="46"/>
      <c r="BS12" s="46"/>
      <c r="BT12" s="46"/>
      <c r="BU12" s="46"/>
      <c r="BV12" s="46"/>
      <c r="BW12" s="46"/>
      <c r="BX12" s="46"/>
      <c r="BY12" s="46"/>
      <c r="BZ12" s="4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7"/>
      <c r="BM13" s="47"/>
      <c r="BN13" s="47"/>
      <c r="BO13" s="47"/>
      <c r="BP13" s="47"/>
      <c r="BQ13" s="47"/>
      <c r="BR13" s="47"/>
      <c r="BS13" s="47"/>
      <c r="BT13" s="47"/>
      <c r="BU13" s="47"/>
      <c r="BV13" s="47"/>
      <c r="BW13" s="47"/>
      <c r="BX13" s="47"/>
      <c r="BY13" s="47"/>
      <c r="BZ13" s="47"/>
    </row>
    <row r="14" spans="1:78" ht="13.5" customHeight="1" x14ac:dyDescent="0.15">
      <c r="A14" s="2"/>
      <c r="B14" s="48" t="s">
        <v>25</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50"/>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117</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118</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119</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【785.10】</v>
      </c>
      <c r="I86" s="12" t="str">
        <f>データ!CA6</f>
        <v>【56.93】</v>
      </c>
      <c r="J86" s="12" t="str">
        <f>データ!CL6</f>
        <v>【271.15】</v>
      </c>
      <c r="K86" s="12" t="str">
        <f>データ!CW6</f>
        <v>【49.87】</v>
      </c>
      <c r="L86" s="12" t="str">
        <f>データ!DH6</f>
        <v>【87.54】</v>
      </c>
      <c r="M86" s="12" t="s">
        <v>44</v>
      </c>
      <c r="N86" s="12" t="s">
        <v>44</v>
      </c>
      <c r="O86" s="12" t="str">
        <f>データ!EO6</f>
        <v>【0.02】</v>
      </c>
    </row>
  </sheetData>
  <sheetProtection algorithmName="SHA-512" hashValue="2ovN6h0zVrnO3/olV3Ji0jZRiybphhExo0cYOxxbbYkDfy2Zkdq4xDmA1m0mlpq2wgh9vG0Q0BvOv+E2C5WJvw==" saltValue="ZGi67+SDt+QaAx2GFYrY4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2" t="s">
        <v>54</v>
      </c>
      <c r="I3" s="73"/>
      <c r="J3" s="73"/>
      <c r="K3" s="73"/>
      <c r="L3" s="73"/>
      <c r="M3" s="73"/>
      <c r="N3" s="73"/>
      <c r="O3" s="73"/>
      <c r="P3" s="73"/>
      <c r="Q3" s="73"/>
      <c r="R3" s="73"/>
      <c r="S3" s="73"/>
      <c r="T3" s="73"/>
      <c r="U3" s="73"/>
      <c r="V3" s="73"/>
      <c r="W3" s="73"/>
      <c r="X3" s="74"/>
      <c r="Y3" s="78" t="s">
        <v>55</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56</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15">
      <c r="A4" s="14" t="s">
        <v>57</v>
      </c>
      <c r="B4" s="16"/>
      <c r="C4" s="16"/>
      <c r="D4" s="16"/>
      <c r="E4" s="16"/>
      <c r="F4" s="16"/>
      <c r="G4" s="16"/>
      <c r="H4" s="75"/>
      <c r="I4" s="76"/>
      <c r="J4" s="76"/>
      <c r="K4" s="76"/>
      <c r="L4" s="76"/>
      <c r="M4" s="76"/>
      <c r="N4" s="76"/>
      <c r="O4" s="76"/>
      <c r="P4" s="76"/>
      <c r="Q4" s="76"/>
      <c r="R4" s="76"/>
      <c r="S4" s="76"/>
      <c r="T4" s="76"/>
      <c r="U4" s="76"/>
      <c r="V4" s="76"/>
      <c r="W4" s="76"/>
      <c r="X4" s="77"/>
      <c r="Y4" s="71" t="s">
        <v>58</v>
      </c>
      <c r="Z4" s="71"/>
      <c r="AA4" s="71"/>
      <c r="AB4" s="71"/>
      <c r="AC4" s="71"/>
      <c r="AD4" s="71"/>
      <c r="AE4" s="71"/>
      <c r="AF4" s="71"/>
      <c r="AG4" s="71"/>
      <c r="AH4" s="71"/>
      <c r="AI4" s="71"/>
      <c r="AJ4" s="71" t="s">
        <v>59</v>
      </c>
      <c r="AK4" s="71"/>
      <c r="AL4" s="71"/>
      <c r="AM4" s="71"/>
      <c r="AN4" s="71"/>
      <c r="AO4" s="71"/>
      <c r="AP4" s="71"/>
      <c r="AQ4" s="71"/>
      <c r="AR4" s="71"/>
      <c r="AS4" s="71"/>
      <c r="AT4" s="71"/>
      <c r="AU4" s="71" t="s">
        <v>60</v>
      </c>
      <c r="AV4" s="71"/>
      <c r="AW4" s="71"/>
      <c r="AX4" s="71"/>
      <c r="AY4" s="71"/>
      <c r="AZ4" s="71"/>
      <c r="BA4" s="71"/>
      <c r="BB4" s="71"/>
      <c r="BC4" s="71"/>
      <c r="BD4" s="71"/>
      <c r="BE4" s="71"/>
      <c r="BF4" s="71" t="s">
        <v>61</v>
      </c>
      <c r="BG4" s="71"/>
      <c r="BH4" s="71"/>
      <c r="BI4" s="71"/>
      <c r="BJ4" s="71"/>
      <c r="BK4" s="71"/>
      <c r="BL4" s="71"/>
      <c r="BM4" s="71"/>
      <c r="BN4" s="71"/>
      <c r="BO4" s="71"/>
      <c r="BP4" s="71"/>
      <c r="BQ4" s="71" t="s">
        <v>62</v>
      </c>
      <c r="BR4" s="71"/>
      <c r="BS4" s="71"/>
      <c r="BT4" s="71"/>
      <c r="BU4" s="71"/>
      <c r="BV4" s="71"/>
      <c r="BW4" s="71"/>
      <c r="BX4" s="71"/>
      <c r="BY4" s="71"/>
      <c r="BZ4" s="71"/>
      <c r="CA4" s="71"/>
      <c r="CB4" s="71" t="s">
        <v>63</v>
      </c>
      <c r="CC4" s="71"/>
      <c r="CD4" s="71"/>
      <c r="CE4" s="71"/>
      <c r="CF4" s="71"/>
      <c r="CG4" s="71"/>
      <c r="CH4" s="71"/>
      <c r="CI4" s="71"/>
      <c r="CJ4" s="71"/>
      <c r="CK4" s="71"/>
      <c r="CL4" s="71"/>
      <c r="CM4" s="71" t="s">
        <v>64</v>
      </c>
      <c r="CN4" s="71"/>
      <c r="CO4" s="71"/>
      <c r="CP4" s="71"/>
      <c r="CQ4" s="71"/>
      <c r="CR4" s="71"/>
      <c r="CS4" s="71"/>
      <c r="CT4" s="71"/>
      <c r="CU4" s="71"/>
      <c r="CV4" s="71"/>
      <c r="CW4" s="71"/>
      <c r="CX4" s="71" t="s">
        <v>65</v>
      </c>
      <c r="CY4" s="71"/>
      <c r="CZ4" s="71"/>
      <c r="DA4" s="71"/>
      <c r="DB4" s="71"/>
      <c r="DC4" s="71"/>
      <c r="DD4" s="71"/>
      <c r="DE4" s="71"/>
      <c r="DF4" s="71"/>
      <c r="DG4" s="71"/>
      <c r="DH4" s="71"/>
      <c r="DI4" s="71" t="s">
        <v>66</v>
      </c>
      <c r="DJ4" s="71"/>
      <c r="DK4" s="71"/>
      <c r="DL4" s="71"/>
      <c r="DM4" s="71"/>
      <c r="DN4" s="71"/>
      <c r="DO4" s="71"/>
      <c r="DP4" s="71"/>
      <c r="DQ4" s="71"/>
      <c r="DR4" s="71"/>
      <c r="DS4" s="71"/>
      <c r="DT4" s="71" t="s">
        <v>67</v>
      </c>
      <c r="DU4" s="71"/>
      <c r="DV4" s="71"/>
      <c r="DW4" s="71"/>
      <c r="DX4" s="71"/>
      <c r="DY4" s="71"/>
      <c r="DZ4" s="71"/>
      <c r="EA4" s="71"/>
      <c r="EB4" s="71"/>
      <c r="EC4" s="71"/>
      <c r="ED4" s="71"/>
      <c r="EE4" s="71" t="s">
        <v>68</v>
      </c>
      <c r="EF4" s="71"/>
      <c r="EG4" s="71"/>
      <c r="EH4" s="71"/>
      <c r="EI4" s="71"/>
      <c r="EJ4" s="71"/>
      <c r="EK4" s="71"/>
      <c r="EL4" s="71"/>
      <c r="EM4" s="71"/>
      <c r="EN4" s="71"/>
      <c r="EO4" s="71"/>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2023</v>
      </c>
      <c r="C6" s="19">
        <f t="shared" ref="C6:X6" si="3">C7</f>
        <v>413461</v>
      </c>
      <c r="D6" s="19">
        <f t="shared" si="3"/>
        <v>47</v>
      </c>
      <c r="E6" s="19">
        <f t="shared" si="3"/>
        <v>17</v>
      </c>
      <c r="F6" s="19">
        <f t="shared" si="3"/>
        <v>5</v>
      </c>
      <c r="G6" s="19">
        <f t="shared" si="3"/>
        <v>0</v>
      </c>
      <c r="H6" s="19" t="str">
        <f t="shared" si="3"/>
        <v>佐賀県　みやき町</v>
      </c>
      <c r="I6" s="19" t="str">
        <f t="shared" si="3"/>
        <v>法非適用</v>
      </c>
      <c r="J6" s="19" t="str">
        <f t="shared" si="3"/>
        <v>下水道事業</v>
      </c>
      <c r="K6" s="19" t="str">
        <f t="shared" si="3"/>
        <v>農業集落排水</v>
      </c>
      <c r="L6" s="19" t="str">
        <f t="shared" si="3"/>
        <v>F2</v>
      </c>
      <c r="M6" s="19" t="str">
        <f t="shared" si="3"/>
        <v>非設置</v>
      </c>
      <c r="N6" s="20" t="str">
        <f t="shared" si="3"/>
        <v>-</v>
      </c>
      <c r="O6" s="20" t="str">
        <f t="shared" si="3"/>
        <v>該当数値なし</v>
      </c>
      <c r="P6" s="20">
        <f t="shared" si="3"/>
        <v>3.88</v>
      </c>
      <c r="Q6" s="20">
        <f t="shared" si="3"/>
        <v>100</v>
      </c>
      <c r="R6" s="20">
        <f t="shared" si="3"/>
        <v>3850</v>
      </c>
      <c r="S6" s="20">
        <f t="shared" si="3"/>
        <v>25759</v>
      </c>
      <c r="T6" s="20">
        <f t="shared" si="3"/>
        <v>51.92</v>
      </c>
      <c r="U6" s="20">
        <f t="shared" si="3"/>
        <v>496.13</v>
      </c>
      <c r="V6" s="20">
        <f t="shared" si="3"/>
        <v>999</v>
      </c>
      <c r="W6" s="20">
        <f t="shared" si="3"/>
        <v>0.5</v>
      </c>
      <c r="X6" s="20">
        <f t="shared" si="3"/>
        <v>1998</v>
      </c>
      <c r="Y6" s="21">
        <f>IF(Y7="",NA(),Y7)</f>
        <v>77.400000000000006</v>
      </c>
      <c r="Z6" s="21">
        <f t="shared" ref="Z6:AH6" si="4">IF(Z7="",NA(),Z7)</f>
        <v>60.6</v>
      </c>
      <c r="AA6" s="21">
        <f t="shared" si="4"/>
        <v>73.19</v>
      </c>
      <c r="AB6" s="21">
        <f t="shared" si="4"/>
        <v>69.900000000000006</v>
      </c>
      <c r="AC6" s="21">
        <f t="shared" si="4"/>
        <v>72.89</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0">
        <f>IF(BF7="",NA(),BF7)</f>
        <v>0</v>
      </c>
      <c r="BG6" s="20">
        <f t="shared" ref="BG6:BO6" si="7">IF(BG7="",NA(),BG7)</f>
        <v>0</v>
      </c>
      <c r="BH6" s="20">
        <f t="shared" si="7"/>
        <v>0</v>
      </c>
      <c r="BI6" s="21">
        <f t="shared" si="7"/>
        <v>0.01</v>
      </c>
      <c r="BJ6" s="21">
        <f t="shared" si="7"/>
        <v>275.39</v>
      </c>
      <c r="BK6" s="21">
        <f t="shared" si="7"/>
        <v>826.83</v>
      </c>
      <c r="BL6" s="21">
        <f t="shared" si="7"/>
        <v>867.83</v>
      </c>
      <c r="BM6" s="21">
        <f t="shared" si="7"/>
        <v>791.76</v>
      </c>
      <c r="BN6" s="21">
        <f t="shared" si="7"/>
        <v>900.82</v>
      </c>
      <c r="BO6" s="21">
        <f t="shared" si="7"/>
        <v>839.21</v>
      </c>
      <c r="BP6" s="20" t="str">
        <f>IF(BP7="","",IF(BP7="-","【-】","【"&amp;SUBSTITUTE(TEXT(BP7,"#,##0.00"),"-","△")&amp;"】"))</f>
        <v>【785.10】</v>
      </c>
      <c r="BQ6" s="21">
        <f>IF(BQ7="",NA(),BQ7)</f>
        <v>64</v>
      </c>
      <c r="BR6" s="21">
        <f t="shared" ref="BR6:BZ6" si="8">IF(BR7="",NA(),BR7)</f>
        <v>52.54</v>
      </c>
      <c r="BS6" s="21">
        <f t="shared" si="8"/>
        <v>66.05</v>
      </c>
      <c r="BT6" s="21">
        <f t="shared" si="8"/>
        <v>54.41</v>
      </c>
      <c r="BU6" s="21">
        <f t="shared" si="8"/>
        <v>67.41</v>
      </c>
      <c r="BV6" s="21">
        <f t="shared" si="8"/>
        <v>57.31</v>
      </c>
      <c r="BW6" s="21">
        <f t="shared" si="8"/>
        <v>57.08</v>
      </c>
      <c r="BX6" s="21">
        <f t="shared" si="8"/>
        <v>56.26</v>
      </c>
      <c r="BY6" s="21">
        <f t="shared" si="8"/>
        <v>52.94</v>
      </c>
      <c r="BZ6" s="21">
        <f t="shared" si="8"/>
        <v>52.05</v>
      </c>
      <c r="CA6" s="20" t="str">
        <f>IF(CA7="","",IF(CA7="-","【-】","【"&amp;SUBSTITUTE(TEXT(CA7,"#,##0.00"),"-","△")&amp;"】"))</f>
        <v>【56.93】</v>
      </c>
      <c r="CB6" s="21">
        <f>IF(CB7="",NA(),CB7)</f>
        <v>204.64</v>
      </c>
      <c r="CC6" s="21">
        <f t="shared" ref="CC6:CK6" si="9">IF(CC7="",NA(),CC7)</f>
        <v>228.82</v>
      </c>
      <c r="CD6" s="21">
        <f t="shared" si="9"/>
        <v>222.89</v>
      </c>
      <c r="CE6" s="21">
        <f t="shared" si="9"/>
        <v>280.39</v>
      </c>
      <c r="CF6" s="21">
        <f t="shared" si="9"/>
        <v>204.65</v>
      </c>
      <c r="CG6" s="21">
        <f t="shared" si="9"/>
        <v>273.52</v>
      </c>
      <c r="CH6" s="21">
        <f t="shared" si="9"/>
        <v>274.99</v>
      </c>
      <c r="CI6" s="21">
        <f t="shared" si="9"/>
        <v>282.08999999999997</v>
      </c>
      <c r="CJ6" s="21">
        <f t="shared" si="9"/>
        <v>303.27999999999997</v>
      </c>
      <c r="CK6" s="21">
        <f t="shared" si="9"/>
        <v>301.86</v>
      </c>
      <c r="CL6" s="20" t="str">
        <f>IF(CL7="","",IF(CL7="-","【-】","【"&amp;SUBSTITUTE(TEXT(CL7,"#,##0.00"),"-","△")&amp;"】"))</f>
        <v>【271.15】</v>
      </c>
      <c r="CM6" s="21">
        <f>IF(CM7="",NA(),CM7)</f>
        <v>49.76</v>
      </c>
      <c r="CN6" s="21">
        <f t="shared" ref="CN6:CV6" si="10">IF(CN7="",NA(),CN7)</f>
        <v>55.43</v>
      </c>
      <c r="CO6" s="21">
        <f t="shared" si="10"/>
        <v>46.19</v>
      </c>
      <c r="CP6" s="21">
        <f t="shared" si="10"/>
        <v>43.76</v>
      </c>
      <c r="CQ6" s="21">
        <f t="shared" si="10"/>
        <v>45.06</v>
      </c>
      <c r="CR6" s="21">
        <f t="shared" si="10"/>
        <v>50.14</v>
      </c>
      <c r="CS6" s="21">
        <f t="shared" si="10"/>
        <v>54.83</v>
      </c>
      <c r="CT6" s="21">
        <f t="shared" si="10"/>
        <v>66.53</v>
      </c>
      <c r="CU6" s="21">
        <f t="shared" si="10"/>
        <v>52.35</v>
      </c>
      <c r="CV6" s="21">
        <f t="shared" si="10"/>
        <v>46.25</v>
      </c>
      <c r="CW6" s="20" t="str">
        <f>IF(CW7="","",IF(CW7="-","【-】","【"&amp;SUBSTITUTE(TEXT(CW7,"#,##0.00"),"-","△")&amp;"】"))</f>
        <v>【49.87】</v>
      </c>
      <c r="CX6" s="21">
        <f>IF(CX7="",NA(),CX7)</f>
        <v>84.64</v>
      </c>
      <c r="CY6" s="21">
        <f t="shared" ref="CY6:DG6" si="11">IF(CY7="",NA(),CY7)</f>
        <v>85.74</v>
      </c>
      <c r="CZ6" s="21">
        <f t="shared" si="11"/>
        <v>86.65</v>
      </c>
      <c r="DA6" s="21">
        <f t="shared" si="11"/>
        <v>86.53</v>
      </c>
      <c r="DB6" s="21">
        <f t="shared" si="11"/>
        <v>87.19</v>
      </c>
      <c r="DC6" s="21">
        <f t="shared" si="11"/>
        <v>84.98</v>
      </c>
      <c r="DD6" s="21">
        <f t="shared" si="11"/>
        <v>84.7</v>
      </c>
      <c r="DE6" s="21">
        <f t="shared" si="11"/>
        <v>84.67</v>
      </c>
      <c r="DF6" s="21">
        <f t="shared" si="11"/>
        <v>84.39</v>
      </c>
      <c r="DG6" s="21">
        <f t="shared" si="11"/>
        <v>83.96</v>
      </c>
      <c r="DH6" s="20" t="str">
        <f>IF(DH7="","",IF(DH7="-","【-】","【"&amp;SUBSTITUTE(TEXT(DH7,"#,##0.00"),"-","△")&amp;"】"))</f>
        <v>【87.54】</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0.02</v>
      </c>
      <c r="EK6" s="21">
        <f t="shared" si="14"/>
        <v>0.25</v>
      </c>
      <c r="EL6" s="21">
        <f t="shared" si="14"/>
        <v>0.05</v>
      </c>
      <c r="EM6" s="21">
        <f t="shared" si="14"/>
        <v>0.03</v>
      </c>
      <c r="EN6" s="21">
        <f t="shared" si="14"/>
        <v>0.03</v>
      </c>
      <c r="EO6" s="20" t="str">
        <f>IF(EO7="","",IF(EO7="-","【-】","【"&amp;SUBSTITUTE(TEXT(EO7,"#,##0.00"),"-","△")&amp;"】"))</f>
        <v>【0.02】</v>
      </c>
    </row>
    <row r="7" spans="1:145" s="22" customFormat="1" x14ac:dyDescent="0.15">
      <c r="A7" s="14"/>
      <c r="B7" s="23">
        <v>2023</v>
      </c>
      <c r="C7" s="23">
        <v>413461</v>
      </c>
      <c r="D7" s="23">
        <v>47</v>
      </c>
      <c r="E7" s="23">
        <v>17</v>
      </c>
      <c r="F7" s="23">
        <v>5</v>
      </c>
      <c r="G7" s="23">
        <v>0</v>
      </c>
      <c r="H7" s="23" t="s">
        <v>98</v>
      </c>
      <c r="I7" s="23" t="s">
        <v>99</v>
      </c>
      <c r="J7" s="23" t="s">
        <v>100</v>
      </c>
      <c r="K7" s="23" t="s">
        <v>101</v>
      </c>
      <c r="L7" s="23" t="s">
        <v>102</v>
      </c>
      <c r="M7" s="23" t="s">
        <v>103</v>
      </c>
      <c r="N7" s="24" t="s">
        <v>104</v>
      </c>
      <c r="O7" s="24" t="s">
        <v>105</v>
      </c>
      <c r="P7" s="24">
        <v>3.88</v>
      </c>
      <c r="Q7" s="24">
        <v>100</v>
      </c>
      <c r="R7" s="24">
        <v>3850</v>
      </c>
      <c r="S7" s="24">
        <v>25759</v>
      </c>
      <c r="T7" s="24">
        <v>51.92</v>
      </c>
      <c r="U7" s="24">
        <v>496.13</v>
      </c>
      <c r="V7" s="24">
        <v>999</v>
      </c>
      <c r="W7" s="24">
        <v>0.5</v>
      </c>
      <c r="X7" s="24">
        <v>1998</v>
      </c>
      <c r="Y7" s="24">
        <v>77.400000000000006</v>
      </c>
      <c r="Z7" s="24">
        <v>60.6</v>
      </c>
      <c r="AA7" s="24">
        <v>73.19</v>
      </c>
      <c r="AB7" s="24">
        <v>69.900000000000006</v>
      </c>
      <c r="AC7" s="24">
        <v>72.89</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0</v>
      </c>
      <c r="BG7" s="24">
        <v>0</v>
      </c>
      <c r="BH7" s="24">
        <v>0</v>
      </c>
      <c r="BI7" s="24">
        <v>0.01</v>
      </c>
      <c r="BJ7" s="24">
        <v>275.39</v>
      </c>
      <c r="BK7" s="24">
        <v>826.83</v>
      </c>
      <c r="BL7" s="24">
        <v>867.83</v>
      </c>
      <c r="BM7" s="24">
        <v>791.76</v>
      </c>
      <c r="BN7" s="24">
        <v>900.82</v>
      </c>
      <c r="BO7" s="24">
        <v>839.21</v>
      </c>
      <c r="BP7" s="24">
        <v>785.1</v>
      </c>
      <c r="BQ7" s="24">
        <v>64</v>
      </c>
      <c r="BR7" s="24">
        <v>52.54</v>
      </c>
      <c r="BS7" s="24">
        <v>66.05</v>
      </c>
      <c r="BT7" s="24">
        <v>54.41</v>
      </c>
      <c r="BU7" s="24">
        <v>67.41</v>
      </c>
      <c r="BV7" s="24">
        <v>57.31</v>
      </c>
      <c r="BW7" s="24">
        <v>57.08</v>
      </c>
      <c r="BX7" s="24">
        <v>56.26</v>
      </c>
      <c r="BY7" s="24">
        <v>52.94</v>
      </c>
      <c r="BZ7" s="24">
        <v>52.05</v>
      </c>
      <c r="CA7" s="24">
        <v>56.93</v>
      </c>
      <c r="CB7" s="24">
        <v>204.64</v>
      </c>
      <c r="CC7" s="24">
        <v>228.82</v>
      </c>
      <c r="CD7" s="24">
        <v>222.89</v>
      </c>
      <c r="CE7" s="24">
        <v>280.39</v>
      </c>
      <c r="CF7" s="24">
        <v>204.65</v>
      </c>
      <c r="CG7" s="24">
        <v>273.52</v>
      </c>
      <c r="CH7" s="24">
        <v>274.99</v>
      </c>
      <c r="CI7" s="24">
        <v>282.08999999999997</v>
      </c>
      <c r="CJ7" s="24">
        <v>303.27999999999997</v>
      </c>
      <c r="CK7" s="24">
        <v>301.86</v>
      </c>
      <c r="CL7" s="24">
        <v>271.14999999999998</v>
      </c>
      <c r="CM7" s="24">
        <v>49.76</v>
      </c>
      <c r="CN7" s="24">
        <v>55.43</v>
      </c>
      <c r="CO7" s="24">
        <v>46.19</v>
      </c>
      <c r="CP7" s="24">
        <v>43.76</v>
      </c>
      <c r="CQ7" s="24">
        <v>45.06</v>
      </c>
      <c r="CR7" s="24">
        <v>50.14</v>
      </c>
      <c r="CS7" s="24">
        <v>54.83</v>
      </c>
      <c r="CT7" s="24">
        <v>66.53</v>
      </c>
      <c r="CU7" s="24">
        <v>52.35</v>
      </c>
      <c r="CV7" s="24">
        <v>46.25</v>
      </c>
      <c r="CW7" s="24">
        <v>49.87</v>
      </c>
      <c r="CX7" s="24">
        <v>84.64</v>
      </c>
      <c r="CY7" s="24">
        <v>85.74</v>
      </c>
      <c r="CZ7" s="24">
        <v>86.65</v>
      </c>
      <c r="DA7" s="24">
        <v>86.53</v>
      </c>
      <c r="DB7" s="24">
        <v>87.19</v>
      </c>
      <c r="DC7" s="24">
        <v>84.98</v>
      </c>
      <c r="DD7" s="24">
        <v>84.7</v>
      </c>
      <c r="DE7" s="24">
        <v>84.67</v>
      </c>
      <c r="DF7" s="24">
        <v>84.39</v>
      </c>
      <c r="DG7" s="24">
        <v>83.96</v>
      </c>
      <c r="DH7" s="24">
        <v>87.54</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0.02</v>
      </c>
      <c r="EK7" s="24">
        <v>0.25</v>
      </c>
      <c r="EL7" s="24">
        <v>0.05</v>
      </c>
      <c r="EM7" s="24">
        <v>0.03</v>
      </c>
      <c r="EN7" s="24">
        <v>0.03</v>
      </c>
      <c r="EO7" s="24">
        <v>0.02</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DATEVALUE($B7-B11&amp;"/1/"&amp;B12)</f>
        <v>36892</v>
      </c>
      <c r="C10" s="27">
        <f t="shared" ref="C10:F10" si="15">DATEVALUE($B7-C11&amp;"/1/"&amp;C12)</f>
        <v>37257</v>
      </c>
      <c r="D10" s="27">
        <f t="shared" si="15"/>
        <v>37623</v>
      </c>
      <c r="E10" s="27">
        <f t="shared" si="15"/>
        <v>37989</v>
      </c>
      <c r="F10" s="27">
        <f t="shared" si="15"/>
        <v>38356</v>
      </c>
    </row>
    <row r="11" spans="1:145" x14ac:dyDescent="0.15">
      <c r="B11">
        <v>22</v>
      </c>
      <c r="C11">
        <v>21</v>
      </c>
      <c r="D11">
        <v>20</v>
      </c>
      <c r="E11">
        <v>19</v>
      </c>
      <c r="F11">
        <v>18</v>
      </c>
      <c r="G11" t="s">
        <v>111</v>
      </c>
    </row>
    <row r="12" spans="1:145" x14ac:dyDescent="0.15">
      <c r="B12">
        <v>1</v>
      </c>
      <c r="C12">
        <v>1</v>
      </c>
      <c r="D12">
        <v>2</v>
      </c>
      <c r="E12">
        <v>3</v>
      </c>
      <c r="F12">
        <v>4</v>
      </c>
      <c r="G12" t="s">
        <v>112</v>
      </c>
    </row>
    <row r="13" spans="1:145" x14ac:dyDescent="0.15">
      <c r="B13" t="s">
        <v>113</v>
      </c>
      <c r="C13" t="s">
        <v>114</v>
      </c>
      <c r="D13" t="s">
        <v>115</v>
      </c>
      <c r="E13" t="s">
        <v>115</v>
      </c>
      <c r="F13" t="s">
        <v>114</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2025-01-24T07:36:38Z</dcterms:created>
  <dcterms:modified xsi:type="dcterms:W3CDTF">2025-01-31T04:47:12Z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