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２市町支援課⇒財政課⇒下水道課\照会回答\R6\20250125　【照会：財政課⇒下水道課】Fw【14みやき町】【依頼（2月13日〆）】令和５年度決算「経営比較分析表」の分析等について\14_みやき町\提出\"/>
    </mc:Choice>
  </mc:AlternateContent>
  <workbookProtection workbookAlgorithmName="SHA-512" workbookHashValue="Wf7V62S8KRw8u6rTiJaWGcANDOz+RilWhCBuyEuA6oGkxdBObwCGNP75yY3X38MlXuf/E/gzgyr3QgV6TzRH0g==" workbookSaltValue="kNLu9tH2hhPgg6UZor22Pw==" workbookSpinCount="100000" lockStructure="1"/>
  <bookViews>
    <workbookView xWindow="0" yWindow="0" windowWidth="23040" windowHeight="921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E86" i="4"/>
  <c r="AT10" i="4"/>
  <c r="AL10" i="4"/>
  <c r="I10" i="4"/>
  <c r="AL8" i="4"/>
  <c r="P8" i="4"/>
  <c r="I8" i="4"/>
</calcChain>
</file>

<file path=xl/sharedStrings.xml><?xml version="1.0" encoding="utf-8"?>
<sst xmlns="http://schemas.openxmlformats.org/spreadsheetml/2006/main" count="241" uniqueCount="119">
  <si>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</si>
  <si>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</si>
  <si>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</si>
  <si>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</si>
  <si>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</si>
  <si>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</si>
  <si>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</si>
  <si>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</si>
  <si>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</si>
  <si>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</si>
  <si>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</si>
  <si>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</si>
  <si>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</si>
  <si>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</si>
  <si>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</si>
  <si>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</si>
  <si>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</si>
  <si>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</si>
  <si>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</si>
  <si>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</si>
  <si>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</si>
  <si>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</si>
  <si>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</si>
  <si>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</si>
  <si>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</si>
  <si>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</si>
  <si>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</si>
  <si>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</si>
  <si>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</si>
  <si>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</si>
  <si>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</si>
  <si>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</si>
  <si>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</si>
  <si>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</si>
  <si>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</si>
  <si>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</si>
  <si>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</si>
  <si>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</si>
  <si>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</si>
  <si>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</si>
  <si>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</si>
  <si>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</si>
  <si>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</si>
  <si>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</si>
  <si>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</si>
  <si>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</si>
  <si>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</si>
  <si>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</si>
  <si>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</si>
  <si>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</si>
  <si>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</si>
  <si>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</si>
  <si>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</si>
  <si>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</si>
  <si>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</si>
  <si>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</si>
  <si>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</si>
  <si>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</si>
  <si>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</si>
  <si>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</si>
  <si>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</si>
  <si>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</si>
  <si>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</si>
  <si>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</si>
  <si>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</si>
  <si>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</si>
  <si>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</si>
  <si>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</si>
  <si>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</si>
  <si>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</si>
  <si>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</si>
  <si>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</si>
  <si>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</si>
  <si>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</si>
  <si>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</si>
  <si>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</si>
  <si>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</si>
  <si>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</si>
  <si>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</si>
  <si>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</si>
  <si>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</si>
  <si>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</si>
  <si>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</si>
  <si>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</si>
  <si>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</si>
  <si>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</si>
  <si>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</si>
  <si>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</si>
  <si>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</si>
  <si>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</si>
  <si>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</si>
  <si>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</si>
  <si>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</si>
  <si>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</si>
  <si>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</si>
  <si>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</si>
  <si>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</si>
  <si>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</si>
  <si>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</si>
  <si>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</si>
  <si>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</si>
  <si>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</si>
  <si>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</si>
  <si>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</si>
  <si>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</si>
  <si>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</si>
  <si>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</si>
  <si>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</si>
  <si>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</si>
  <si>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</si>
  <si>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</si>
  <si>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</si>
  <si>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</si>
  <si>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</si>
  <si>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"R"dd</t>
    <phoneticPr fontId="4"/>
  </si>
  <si>
    <t>←書式設定</t>
    <rPh sb="1" eb="3">
      <t>ショシキ</t>
    </rPh>
    <rPh sb="3" eb="5">
      <t>セッテイ</t>
    </rPh>
    <phoneticPr fontId="4"/>
  </si>
  <si>
    <t>　平成18年の供用開始から18年目であり老朽化対策については実施していないが、処理施設のポンプ等の機器については、定期的にオーバーホール等の修繕を行っている。
　今後はストックマネジメント計画（簡易版）に基づき管渠や処理場施設の機器類について、定期的な点検や調査を実施し、大規模な改修に陥らないように計画的な修繕を行っていき、安定した経営を継続していく。また、ストックマネジメント計画（簡易版）についても公営企業会計適用後、見直しを行う予定である。</t>
  </si>
  <si>
    <t>　供用開始18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また、使用料以外の収入として太陽光発電による収入がある。
　令和６年４月から公営企業会計へ移行する予定であり、適正な料金収入の実現に向けた取り組みを実施する。</t>
    <rPh sb="174" eb="176">
      <t>ミナオ</t>
    </rPh>
    <rPh sb="236" eb="237">
      <t>ネン</t>
    </rPh>
    <rPh sb="238" eb="239">
      <t>ガツ</t>
    </rPh>
    <rPh sb="248" eb="250">
      <t>イコウ</t>
    </rPh>
    <phoneticPr fontId="4"/>
  </si>
  <si>
    <r>
      <rPr>
        <sz val="10"/>
        <color theme="1"/>
        <rFont val="ＭＳ ゴシック"/>
        <family val="3"/>
        <charset val="128"/>
      </rPr>
      <t>　本事業は令和３年度に全体計画の見直しを行い、処理区域面積を214.0haとし、令和７年度に整備を完了する計画である。令和５度末において150.2haを整備しており、整備率は70.2％である。
　平成18年６月から供用開始しており、処理区域・処理人口が拡大している。</t>
    </r>
    <r>
      <rPr>
        <sz val="8"/>
        <color theme="1"/>
        <rFont val="ＭＳ ゴシック"/>
        <family val="3"/>
        <charset val="128"/>
      </rPr>
      <t xml:space="preserve">
</t>
    </r>
    <r>
      <rPr>
        <sz val="6"/>
        <color theme="1"/>
        <rFont val="ＭＳ ゴシック"/>
        <family val="3"/>
        <charset val="128"/>
      </rPr>
      <t xml:space="preserve">
</t>
    </r>
    <r>
      <rPr>
        <sz val="10"/>
        <color theme="1"/>
        <rFont val="ＭＳ ゴシック"/>
        <family val="3"/>
        <charset val="128"/>
      </rPr>
      <t>①収益的収支率について</t>
    </r>
    <r>
      <rPr>
        <sz val="6"/>
        <color theme="1"/>
        <rFont val="ＭＳ ゴシック"/>
        <family val="3"/>
        <charset val="128"/>
      </rPr>
      <t xml:space="preserve">
</t>
    </r>
    <r>
      <rPr>
        <sz val="8"/>
        <color theme="1"/>
        <rFont val="ＭＳ ゴシック"/>
        <family val="3"/>
        <charset val="128"/>
      </rPr>
      <t xml:space="preserve">　使用者の増はしているものの、令和６年４月から公営企業会計への移行に伴う打切決算により、総収益及び総費用が減となり、収益的収支比率は増加となった。今後は公営企業として収支比率の動向について注視し、経営安定化に向けて未接続者対策や新たな整備地区の早期接続の啓発を行い、収益の増加を図る必要がある。
</t>
    </r>
    <r>
      <rPr>
        <sz val="10"/>
        <color theme="1"/>
        <rFont val="ＭＳ ゴシック"/>
        <family val="3"/>
        <charset val="128"/>
      </rPr>
      <t>⑤経費回収率について</t>
    </r>
    <r>
      <rPr>
        <sz val="6"/>
        <color theme="1"/>
        <rFont val="ＭＳ ゴシック"/>
        <family val="3"/>
        <charset val="128"/>
      </rPr>
      <t xml:space="preserve">
</t>
    </r>
    <r>
      <rPr>
        <sz val="8"/>
        <color theme="1"/>
        <rFont val="ＭＳ ゴシック"/>
        <family val="3"/>
        <charset val="128"/>
      </rPr>
      <t>　令和５年度は、前述の公営企業会計への移行に伴う打切決算により、汚水処理費が減少しているため、経費回収率は増加している。平均値よりも高い水準で推移しているが、経費回収率100％に向けて、未接続者対策や早期接続の啓発、使用料改定などの取り組みが必要である。</t>
    </r>
    <r>
      <rPr>
        <sz val="6"/>
        <color theme="1"/>
        <rFont val="ＭＳ ゴシック"/>
        <family val="3"/>
        <charset val="128"/>
      </rPr>
      <t xml:space="preserve">
</t>
    </r>
    <r>
      <rPr>
        <sz val="10"/>
        <color theme="1"/>
        <rFont val="ＭＳ ゴシック"/>
        <family val="3"/>
        <charset val="128"/>
      </rPr>
      <t>⑥汚水処理原価について</t>
    </r>
    <r>
      <rPr>
        <sz val="6"/>
        <color theme="1"/>
        <rFont val="ＭＳ ゴシック"/>
        <family val="3"/>
        <charset val="128"/>
      </rPr>
      <t xml:space="preserve">
</t>
    </r>
    <r>
      <rPr>
        <sz val="8"/>
        <color theme="1"/>
        <rFont val="ＭＳ ゴシック"/>
        <family val="3"/>
        <charset val="128"/>
      </rPr>
      <t>　下水道事業工事により毎年使用者が増加していくため、汚水処理原価の基礎となる有収水量は増加していく。また処理水量の増加に伴い、維持管理費も増加する原価の大幅な増加を抑制するため、機器の修繕等を計画的に実施していき、この水準を維持していく。</t>
    </r>
    <r>
      <rPr>
        <sz val="6"/>
        <color theme="1"/>
        <rFont val="ＭＳ ゴシック"/>
        <family val="3"/>
        <charset val="128"/>
      </rPr>
      <t xml:space="preserve">
</t>
    </r>
    <r>
      <rPr>
        <sz val="10"/>
        <color theme="1"/>
        <rFont val="ＭＳ ゴシック"/>
        <family val="3"/>
        <charset val="128"/>
      </rPr>
      <t>⑧水洗化率について</t>
    </r>
    <r>
      <rPr>
        <sz val="6"/>
        <color theme="1"/>
        <rFont val="ＭＳ ゴシック"/>
        <family val="3"/>
        <charset val="128"/>
      </rPr>
      <t xml:space="preserve">
</t>
    </r>
    <r>
      <rPr>
        <sz val="8"/>
        <color theme="1"/>
        <rFont val="ＭＳ ゴシック"/>
        <family val="3"/>
        <charset val="128"/>
      </rPr>
      <t>　水洗化率は微増となっている。今後も新設工事を進めていくため、水洗化率も上昇していく。
　平成17年３月の市町村合併により公共下水道事業と特定環境保全公共下水道事業との２事業を行っており、分析上、按分している。</t>
    </r>
    <r>
      <rPr>
        <sz val="6"/>
        <color theme="1"/>
        <rFont val="ＭＳ ゴシック"/>
        <family val="3"/>
        <charset val="128"/>
      </rPr>
      <t xml:space="preserve">
　</t>
    </r>
    <rPh sb="20" eb="21">
      <t>オコナ</t>
    </rPh>
    <rPh sb="23" eb="25">
      <t>ショリ</t>
    </rPh>
    <rPh sb="25" eb="27">
      <t>クイキ</t>
    </rPh>
    <rPh sb="27" eb="29">
      <t>メンセキ</t>
    </rPh>
    <rPh sb="136" eb="139">
      <t>シュウエキテキ</t>
    </rPh>
    <rPh sb="139" eb="141">
      <t>シュウシ</t>
    </rPh>
    <rPh sb="141" eb="142">
      <t>リツ</t>
    </rPh>
    <rPh sb="148" eb="151">
      <t>シヨウシャ</t>
    </rPh>
    <rPh sb="152" eb="153">
      <t>ゾウ</t>
    </rPh>
    <rPh sb="162" eb="164">
      <t>レイワ</t>
    </rPh>
    <rPh sb="165" eb="166">
      <t>ネン</t>
    </rPh>
    <rPh sb="167" eb="168">
      <t>ガツ</t>
    </rPh>
    <rPh sb="170" eb="176">
      <t>コウエイキギョウカイケイ</t>
    </rPh>
    <rPh sb="178" eb="180">
      <t>イコウ</t>
    </rPh>
    <rPh sb="185" eb="187">
      <t>ケッサン</t>
    </rPh>
    <rPh sb="191" eb="194">
      <t>ソウシュウエキ</t>
    </rPh>
    <rPh sb="194" eb="195">
      <t>オヨ</t>
    </rPh>
    <rPh sb="196" eb="199">
      <t>ソウヒヨウ</t>
    </rPh>
    <rPh sb="200" eb="201">
      <t>ゲン</t>
    </rPh>
    <rPh sb="205" eb="208">
      <t>シュウエキテキ</t>
    </rPh>
    <rPh sb="208" eb="210">
      <t>シュウシ</t>
    </rPh>
    <rPh sb="210" eb="212">
      <t>ヒリツ</t>
    </rPh>
    <rPh sb="213" eb="215">
      <t>ゾウカ</t>
    </rPh>
    <rPh sb="220" eb="222">
      <t>コンゴ</t>
    </rPh>
    <rPh sb="223" eb="225">
      <t>コウエイ</t>
    </rPh>
    <rPh sb="225" eb="227">
      <t>キギョウ</t>
    </rPh>
    <rPh sb="230" eb="232">
      <t>シュウシ</t>
    </rPh>
    <rPh sb="232" eb="234">
      <t>ヒリツ</t>
    </rPh>
    <rPh sb="235" eb="237">
      <t>ドウコウ</t>
    </rPh>
    <rPh sb="241" eb="243">
      <t>チュウシ</t>
    </rPh>
    <rPh sb="245" eb="247">
      <t>ケイエイ</t>
    </rPh>
    <rPh sb="247" eb="250">
      <t>アンテイカ</t>
    </rPh>
    <rPh sb="251" eb="252">
      <t>ム</t>
    </rPh>
    <rPh sb="296" eb="298">
      <t>ケイヒ</t>
    </rPh>
    <rPh sb="298" eb="300">
      <t>カイシュウ</t>
    </rPh>
    <rPh sb="300" eb="301">
      <t>リツ</t>
    </rPh>
    <rPh sb="307" eb="309">
      <t>レイワ</t>
    </rPh>
    <rPh sb="310" eb="312">
      <t>ネンド</t>
    </rPh>
    <rPh sb="314" eb="316">
      <t>ゼンジュツ</t>
    </rPh>
    <rPh sb="317" eb="319">
      <t>コウエイ</t>
    </rPh>
    <rPh sb="319" eb="321">
      <t>キギョウ</t>
    </rPh>
    <rPh sb="321" eb="323">
      <t>カイケイ</t>
    </rPh>
    <rPh sb="325" eb="327">
      <t>イコウ</t>
    </rPh>
    <rPh sb="328" eb="329">
      <t>トモナ</t>
    </rPh>
    <rPh sb="330" eb="332">
      <t>ウチキ</t>
    </rPh>
    <rPh sb="332" eb="334">
      <t>ケッサン</t>
    </rPh>
    <rPh sb="338" eb="340">
      <t>オスイ</t>
    </rPh>
    <rPh sb="340" eb="342">
      <t>ショリ</t>
    </rPh>
    <rPh sb="342" eb="343">
      <t>ヒ</t>
    </rPh>
    <rPh sb="344" eb="346">
      <t>ゲンショウ</t>
    </rPh>
    <rPh sb="353" eb="355">
      <t>ケイヒ</t>
    </rPh>
    <rPh sb="355" eb="357">
      <t>カイシュウ</t>
    </rPh>
    <rPh sb="357" eb="358">
      <t>リツ</t>
    </rPh>
    <rPh sb="359" eb="361">
      <t>ゾウカ</t>
    </rPh>
    <rPh sb="366" eb="369">
      <t>ヘイキンチ</t>
    </rPh>
    <rPh sb="372" eb="373">
      <t>タカ</t>
    </rPh>
    <rPh sb="374" eb="376">
      <t>スイジュン</t>
    </rPh>
    <rPh sb="377" eb="379">
      <t>スイイ</t>
    </rPh>
    <rPh sb="385" eb="387">
      <t>ケイヒ</t>
    </rPh>
    <rPh sb="387" eb="389">
      <t>カイシュウ</t>
    </rPh>
    <rPh sb="389" eb="390">
      <t>リツ</t>
    </rPh>
    <rPh sb="395" eb="396">
      <t>ム</t>
    </rPh>
    <rPh sb="399" eb="402">
      <t>ミセツゾク</t>
    </rPh>
    <rPh sb="402" eb="403">
      <t>シャ</t>
    </rPh>
    <rPh sb="403" eb="405">
      <t>タイサク</t>
    </rPh>
    <rPh sb="406" eb="408">
      <t>ソウキ</t>
    </rPh>
    <rPh sb="408" eb="410">
      <t>セツゾク</t>
    </rPh>
    <rPh sb="411" eb="413">
      <t>ケイハツ</t>
    </rPh>
    <rPh sb="414" eb="417">
      <t>シヨウリョウ</t>
    </rPh>
    <rPh sb="417" eb="419">
      <t>カイテイ</t>
    </rPh>
    <rPh sb="427" eb="429">
      <t>ヒツヨウ</t>
    </rPh>
    <rPh sb="435" eb="437">
      <t>オスイ</t>
    </rPh>
    <rPh sb="437" eb="439">
      <t>ショリ</t>
    </rPh>
    <rPh sb="439" eb="441">
      <t>ゲンカ</t>
    </rPh>
    <rPh sb="506" eb="507">
      <t>トモナ</t>
    </rPh>
    <rPh sb="567" eb="570">
      <t>スイセンカ</t>
    </rPh>
    <rPh sb="570" eb="571">
      <t>リツ</t>
    </rPh>
    <rPh sb="639" eb="641">
      <t>コウキョウ</t>
    </rPh>
    <rPh sb="641" eb="644">
      <t>ゲスイドウ</t>
    </rPh>
    <rPh sb="644" eb="646">
      <t>ジギョウ</t>
    </rPh>
    <rPh sb="666" eb="667">
      <t>オコナ</t>
    </rPh>
    <rPh sb="676" eb="678">
      <t>アンブン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</si>
</sst>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8"/>
      <color theme="1"/>
      <name val="ＭＳ ゴシック"/>
      <family val="3"/>
      <charset val="128"/>
    </font>
    <font>
      <sz val="6"/>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C79-4FEF-BE4A-A4569C033A34}"/>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0.02</c:v>
                </c:pt>
                <c:pt idx="2">
                  <c:v>0.1</c:v>
                </c:pt>
                <c:pt idx="3">
                  <c:v>0.08</c:v>
                </c:pt>
                <c:pt idx="4">
                  <c:v>0.06</c:v>
                </c:pt>
              </c:numCache>
            </c:numRef>
          </c:val>
          <c:smooth val="0"/>
          <c:extLst>
            <c:ext xmlns:c16="http://schemas.microsoft.com/office/drawing/2014/chart" uri="{C3380CC4-5D6E-409C-BE32-E72D297353CC}">
              <c16:uniqueId val="{00000001-CC79-4FEF-BE4A-A4569C033A34}"/>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86.27</c:v>
                </c:pt>
                <c:pt idx="1">
                  <c:v>90.13</c:v>
                </c:pt>
                <c:pt idx="2">
                  <c:v>89.77</c:v>
                </c:pt>
                <c:pt idx="3">
                  <c:v>96.51</c:v>
                </c:pt>
                <c:pt idx="4">
                  <c:v>99.52</c:v>
                </c:pt>
              </c:numCache>
            </c:numRef>
          </c:val>
          <c:extLst>
            <c:ext xmlns:c16="http://schemas.microsoft.com/office/drawing/2014/chart" uri="{C3380CC4-5D6E-409C-BE32-E72D297353CC}">
              <c16:uniqueId val="{00000000-2F6E-4B71-B5F9-D2140E0C8DBB}"/>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6E-4B71-B5F9-D2140E0C8DBB}"/>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2F5-4502-8F70-0F920EF8CC7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2F5-4502-8F70-0F920EF8CC7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499-41C9-BE4F-6E094285286E}"/>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499-41C9-BE4F-6E094285286E}"/>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6E7-4D40-B3A6-8D06A5F6707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6E7-4D40-B3A6-8D06A5F6707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665-45C3-93B7-3B85A711ED40}"/>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665-45C3-93B7-3B85A711ED40}"/>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701.16</c:v>
                </c:pt>
                <c:pt idx="1">
                  <c:v>741.2</c:v>
                </c:pt>
                <c:pt idx="2" formatCode="#,##0.00;&quot;△&quot;#,##0.00">
                  <c:v>0</c:v>
                </c:pt>
                <c:pt idx="3" formatCode="#,##0.00;&quot;△&quot;#,##0.00">
                  <c:v>0</c:v>
                </c:pt>
                <c:pt idx="4">
                  <c:v>497.39</c:v>
                </c:pt>
              </c:numCache>
            </c:numRef>
          </c:val>
          <c:extLst>
            <c:ext xmlns:c16="http://schemas.microsoft.com/office/drawing/2014/chart" uri="{C3380CC4-5D6E-409C-BE32-E72D297353CC}">
              <c16:uniqueId val="{00000000-0C4D-41A0-A606-B58981EFF7B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1087.96</c:v>
                </c:pt>
                <c:pt idx="1">
                  <c:v>1209.45</c:v>
                </c:pt>
                <c:pt idx="2">
                  <c:v>1163.75</c:v>
                </c:pt>
                <c:pt idx="3">
                  <c:v>1195.47</c:v>
                </c:pt>
                <c:pt idx="4">
                  <c:v>1168.69</c:v>
                </c:pt>
              </c:numCache>
            </c:numRef>
          </c:val>
          <c:smooth val="0"/>
          <c:extLst>
            <c:ext xmlns:c16="http://schemas.microsoft.com/office/drawing/2014/chart" uri="{C3380CC4-5D6E-409C-BE32-E72D297353CC}">
              <c16:uniqueId val="{00000001-0C4D-41A0-A606-B58981EFF7B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88.3</c:v>
                </c:pt>
                <c:pt idx="1">
                  <c:v>83.92</c:v>
                </c:pt>
                <c:pt idx="2">
                  <c:v>83.37</c:v>
                </c:pt>
                <c:pt idx="3">
                  <c:v>82.13</c:v>
                </c:pt>
                <c:pt idx="4">
                  <c:v>89.46</c:v>
                </c:pt>
              </c:numCache>
            </c:numRef>
          </c:val>
          <c:extLst>
            <c:ext xmlns:c16="http://schemas.microsoft.com/office/drawing/2014/chart" uri="{C3380CC4-5D6E-409C-BE32-E72D297353CC}">
              <c16:uniqueId val="{00000000-734D-4961-96DA-BC11FC8C014B}"/>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59.67</c:v>
                </c:pt>
                <c:pt idx="1">
                  <c:v>55.93</c:v>
                </c:pt>
                <c:pt idx="2">
                  <c:v>72.599999999999994</c:v>
                </c:pt>
                <c:pt idx="3">
                  <c:v>69.430000000000007</c:v>
                </c:pt>
                <c:pt idx="4">
                  <c:v>70.709999999999994</c:v>
                </c:pt>
              </c:numCache>
            </c:numRef>
          </c:val>
          <c:smooth val="0"/>
          <c:extLst>
            <c:ext xmlns:c16="http://schemas.microsoft.com/office/drawing/2014/chart" uri="{C3380CC4-5D6E-409C-BE32-E72D297353CC}">
              <c16:uniqueId val="{00000001-734D-4961-96DA-BC11FC8C014B}"/>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200.76</c:v>
                </c:pt>
                <c:pt idx="1">
                  <c:v>208.53</c:v>
                </c:pt>
                <c:pt idx="2">
                  <c:v>207.36</c:v>
                </c:pt>
                <c:pt idx="3">
                  <c:v>222.92</c:v>
                </c:pt>
                <c:pt idx="4">
                  <c:v>184.4</c:v>
                </c:pt>
              </c:numCache>
            </c:numRef>
          </c:val>
          <c:extLst>
            <c:ext xmlns:c16="http://schemas.microsoft.com/office/drawing/2014/chart" uri="{C3380CC4-5D6E-409C-BE32-E72D297353CC}">
              <c16:uniqueId val="{00000000-EAD8-4A70-8860-46304FDBFC4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270.60000000000002</c:v>
                </c:pt>
                <c:pt idx="1">
                  <c:v>289.60000000000002</c:v>
                </c:pt>
                <c:pt idx="2">
                  <c:v>228.64</c:v>
                </c:pt>
                <c:pt idx="3">
                  <c:v>239.46</c:v>
                </c:pt>
                <c:pt idx="4">
                  <c:v>233.15</c:v>
                </c:pt>
              </c:numCache>
            </c:numRef>
          </c:val>
          <c:smooth val="0"/>
          <c:extLst>
            <c:ext xmlns:c16="http://schemas.microsoft.com/office/drawing/2014/chart" uri="{C3380CC4-5D6E-409C-BE32-E72D297353CC}">
              <c16:uniqueId val="{00000001-EAD8-4A70-8860-46304FDBFC4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FDA-44C1-9CE7-28E0A0442C54}"/>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37.65</c:v>
                </c:pt>
                <c:pt idx="1">
                  <c:v>36.71</c:v>
                </c:pt>
                <c:pt idx="2">
                  <c:v>42.28</c:v>
                </c:pt>
                <c:pt idx="3">
                  <c:v>41.06</c:v>
                </c:pt>
                <c:pt idx="4">
                  <c:v>42.09</c:v>
                </c:pt>
              </c:numCache>
            </c:numRef>
          </c:val>
          <c:smooth val="0"/>
          <c:extLst>
            <c:ext xmlns:c16="http://schemas.microsoft.com/office/drawing/2014/chart" uri="{C3380CC4-5D6E-409C-BE32-E72D297353CC}">
              <c16:uniqueId val="{00000001-AFDA-44C1-9CE7-28E0A0442C54}"/>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72.66</c:v>
                </c:pt>
                <c:pt idx="1">
                  <c:v>76.849999999999994</c:v>
                </c:pt>
                <c:pt idx="2">
                  <c:v>77.8</c:v>
                </c:pt>
                <c:pt idx="3">
                  <c:v>79.650000000000006</c:v>
                </c:pt>
                <c:pt idx="4">
                  <c:v>81.209999999999994</c:v>
                </c:pt>
              </c:numCache>
            </c:numRef>
          </c:val>
          <c:extLst>
            <c:ext xmlns:c16="http://schemas.microsoft.com/office/drawing/2014/chart" uri="{C3380CC4-5D6E-409C-BE32-E72D297353CC}">
              <c16:uniqueId val="{00000000-BC46-4F19-B845-0848058015A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67.37</c:v>
                </c:pt>
                <c:pt idx="1">
                  <c:v>70.05</c:v>
                </c:pt>
                <c:pt idx="2">
                  <c:v>84.34</c:v>
                </c:pt>
                <c:pt idx="3">
                  <c:v>84.34</c:v>
                </c:pt>
                <c:pt idx="4">
                  <c:v>84.73</c:v>
                </c:pt>
              </c:numCache>
            </c:numRef>
          </c:val>
          <c:smooth val="0"/>
          <c:extLst>
            <c:ext xmlns:c16="http://schemas.microsoft.com/office/drawing/2014/chart" uri="{C3380CC4-5D6E-409C-BE32-E72D297353CC}">
              <c16:uniqueId val="{00000001-BC46-4F19-B845-0848058015A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【1,156.82】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【215.73】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【75.33】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佐賀県　みやき町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4" t="str">
        <f>データ!I6</f>
        <v>法非適用</v>
      </c>
      <c r="C8" s="34"/>
      <c r="D8" s="34"/>
      <c r="E8" s="34"/>
      <c r="F8" s="34"/>
      <c r="G8" s="34"/>
      <c r="H8" s="34"/>
      <c r="I8" s="34" t="str">
        <f>データ!J6</f>
        <v>下水道事業</v>
      </c>
      <c r="J8" s="34"/>
      <c r="K8" s="34"/>
      <c r="L8" s="34"/>
      <c r="M8" s="34"/>
      <c r="N8" s="34"/>
      <c r="O8" s="34"/>
      <c r="P8" s="34" t="str">
        <f>データ!K6</f>
        <v>特定環境保全公共下水道</v>
      </c>
      <c r="Q8" s="34"/>
      <c r="R8" s="34"/>
      <c r="S8" s="34"/>
      <c r="T8" s="34"/>
      <c r="U8" s="34"/>
      <c r="V8" s="34"/>
      <c r="W8" s="34" t="str">
        <f>データ!L6</f>
        <v>D2</v>
      </c>
      <c r="X8" s="34"/>
      <c r="Y8" s="34"/>
      <c r="Z8" s="34"/>
      <c r="AA8" s="34"/>
      <c r="AB8" s="34"/>
      <c r="AC8" s="34"/>
      <c r="AD8" s="35" t="str">
        <f>データ!$M$6</f>
        <v>非設置</v>
      </c>
      <c r="AE8" s="35"/>
      <c r="AF8" s="35"/>
      <c r="AG8" s="35"/>
      <c r="AH8" s="35"/>
      <c r="AI8" s="35"/>
      <c r="AJ8" s="35"/>
      <c r="AK8" s="3"/>
      <c r="AL8" s="36">
        <f>データ!S6</f>
        <v>25759</v>
      </c>
      <c r="AM8" s="36"/>
      <c r="AN8" s="36"/>
      <c r="AO8" s="36"/>
      <c r="AP8" s="36"/>
      <c r="AQ8" s="36"/>
      <c r="AR8" s="36"/>
      <c r="AS8" s="36"/>
      <c r="AT8" s="37">
        <f>データ!T6</f>
        <v>51.92</v>
      </c>
      <c r="AU8" s="37"/>
      <c r="AV8" s="37"/>
      <c r="AW8" s="37"/>
      <c r="AX8" s="37"/>
      <c r="AY8" s="37"/>
      <c r="AZ8" s="37"/>
      <c r="BA8" s="37"/>
      <c r="BB8" s="37">
        <f>データ!U6</f>
        <v>496.13</v>
      </c>
      <c r="BC8" s="37"/>
      <c r="BD8" s="37"/>
      <c r="BE8" s="37"/>
      <c r="BF8" s="37"/>
      <c r="BG8" s="37"/>
      <c r="BH8" s="37"/>
      <c r="BI8" s="37"/>
      <c r="BJ8" s="3"/>
      <c r="BK8" s="3"/>
      <c r="BL8" s="38" t="s">
        <v>10</v>
      </c>
      <c r="BM8" s="39"/>
      <c r="BN8" s="40" t="s">
        <v>11</v>
      </c>
      <c r="BO8" s="40"/>
      <c r="BP8" s="40"/>
      <c r="BQ8" s="40"/>
      <c r="BR8" s="40"/>
      <c r="BS8" s="40"/>
      <c r="BT8" s="40"/>
      <c r="BU8" s="40"/>
      <c r="BV8" s="40"/>
      <c r="BW8" s="40"/>
      <c r="BX8" s="40"/>
      <c r="BY8" s="41"/>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7" t="str">
        <f>データ!N6</f>
        <v>-</v>
      </c>
      <c r="C10" s="37"/>
      <c r="D10" s="37"/>
      <c r="E10" s="37"/>
      <c r="F10" s="37"/>
      <c r="G10" s="37"/>
      <c r="H10" s="37"/>
      <c r="I10" s="37" t="str">
        <f>データ!O6</f>
        <v>該当数値なし</v>
      </c>
      <c r="J10" s="37"/>
      <c r="K10" s="37"/>
      <c r="L10" s="37"/>
      <c r="M10" s="37"/>
      <c r="N10" s="37"/>
      <c r="O10" s="37"/>
      <c r="P10" s="37">
        <f>データ!P6</f>
        <v>16.88</v>
      </c>
      <c r="Q10" s="37"/>
      <c r="R10" s="37"/>
      <c r="S10" s="37"/>
      <c r="T10" s="37"/>
      <c r="U10" s="37"/>
      <c r="V10" s="37"/>
      <c r="W10" s="37">
        <f>データ!Q6</f>
        <v>100</v>
      </c>
      <c r="X10" s="37"/>
      <c r="Y10" s="37"/>
      <c r="Z10" s="37"/>
      <c r="AA10" s="37"/>
      <c r="AB10" s="37"/>
      <c r="AC10" s="37"/>
      <c r="AD10" s="36">
        <f>データ!R6</f>
        <v>3850</v>
      </c>
      <c r="AE10" s="36"/>
      <c r="AF10" s="36"/>
      <c r="AG10" s="36"/>
      <c r="AH10" s="36"/>
      <c r="AI10" s="36"/>
      <c r="AJ10" s="36"/>
      <c r="AK10" s="2"/>
      <c r="AL10" s="36">
        <f>データ!V6</f>
        <v>4342</v>
      </c>
      <c r="AM10" s="36"/>
      <c r="AN10" s="36"/>
      <c r="AO10" s="36"/>
      <c r="AP10" s="36"/>
      <c r="AQ10" s="36"/>
      <c r="AR10" s="36"/>
      <c r="AS10" s="36"/>
      <c r="AT10" s="37">
        <f>データ!W6</f>
        <v>1.5</v>
      </c>
      <c r="AU10" s="37"/>
      <c r="AV10" s="37"/>
      <c r="AW10" s="37"/>
      <c r="AX10" s="37"/>
      <c r="AY10" s="37"/>
      <c r="AZ10" s="37"/>
      <c r="BA10" s="37"/>
      <c r="BB10" s="37">
        <f>データ!X6</f>
        <v>2894.67</v>
      </c>
      <c r="BC10" s="37"/>
      <c r="BD10" s="37"/>
      <c r="BE10" s="37"/>
      <c r="BF10" s="37"/>
      <c r="BG10" s="37"/>
      <c r="BH10" s="37"/>
      <c r="BI10" s="37"/>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118</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116</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117</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【1,156.82】</v>
      </c>
      <c r="I86" s="12" t="str">
        <f>データ!CA6</f>
        <v>【75.33】</v>
      </c>
      <c r="J86" s="12" t="str">
        <f>データ!CL6</f>
        <v>【215.73】</v>
      </c>
      <c r="K86" s="12" t="str">
        <f>データ!CW6</f>
        <v>【43.28】</v>
      </c>
      <c r="L86" s="12" t="str">
        <f>データ!DH6</f>
        <v>【86.21】</v>
      </c>
      <c r="M86" s="12" t="s">
        <v>43</v>
      </c>
      <c r="N86" s="12" t="s">
        <v>43</v>
      </c>
      <c r="O86" s="12" t="str">
        <f>データ!EO6</f>
        <v>【0.11】</v>
      </c>
    </row>
  </sheetData>
  <sheetProtection algorithmName="SHA-512" hashValue="dHKT1rNluwYtOjNDJ+RABSzS3X1OWvdCs94/Zq/0rWC9sRF7LQMDDsWzbiTOG+1HXpiR005C14D23dYzBeUJaA==" saltValue="c/dBQI15f1tA79WoojDvXA=="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2" t="s">
        <v>53</v>
      </c>
      <c r="I3" s="73"/>
      <c r="J3" s="73"/>
      <c r="K3" s="73"/>
      <c r="L3" s="73"/>
      <c r="M3" s="73"/>
      <c r="N3" s="73"/>
      <c r="O3" s="73"/>
      <c r="P3" s="73"/>
      <c r="Q3" s="73"/>
      <c r="R3" s="73"/>
      <c r="S3" s="73"/>
      <c r="T3" s="73"/>
      <c r="U3" s="73"/>
      <c r="V3" s="73"/>
      <c r="W3" s="73"/>
      <c r="X3" s="74"/>
      <c r="Y3" s="78" t="s">
        <v>54</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55</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5" x14ac:dyDescent="0.15">
      <c r="A4" s="14" t="s">
        <v>56</v>
      </c>
      <c r="B4" s="16"/>
      <c r="C4" s="16"/>
      <c r="D4" s="16"/>
      <c r="E4" s="16"/>
      <c r="F4" s="16"/>
      <c r="G4" s="16"/>
      <c r="H4" s="75"/>
      <c r="I4" s="76"/>
      <c r="J4" s="76"/>
      <c r="K4" s="76"/>
      <c r="L4" s="76"/>
      <c r="M4" s="76"/>
      <c r="N4" s="76"/>
      <c r="O4" s="76"/>
      <c r="P4" s="76"/>
      <c r="Q4" s="76"/>
      <c r="R4" s="76"/>
      <c r="S4" s="76"/>
      <c r="T4" s="76"/>
      <c r="U4" s="76"/>
      <c r="V4" s="76"/>
      <c r="W4" s="76"/>
      <c r="X4" s="77"/>
      <c r="Y4" s="71" t="s">
        <v>57</v>
      </c>
      <c r="Z4" s="71"/>
      <c r="AA4" s="71"/>
      <c r="AB4" s="71"/>
      <c r="AC4" s="71"/>
      <c r="AD4" s="71"/>
      <c r="AE4" s="71"/>
      <c r="AF4" s="71"/>
      <c r="AG4" s="71"/>
      <c r="AH4" s="71"/>
      <c r="AI4" s="71"/>
      <c r="AJ4" s="71" t="s">
        <v>58</v>
      </c>
      <c r="AK4" s="71"/>
      <c r="AL4" s="71"/>
      <c r="AM4" s="71"/>
      <c r="AN4" s="71"/>
      <c r="AO4" s="71"/>
      <c r="AP4" s="71"/>
      <c r="AQ4" s="71"/>
      <c r="AR4" s="71"/>
      <c r="AS4" s="71"/>
      <c r="AT4" s="71"/>
      <c r="AU4" s="71" t="s">
        <v>59</v>
      </c>
      <c r="AV4" s="71"/>
      <c r="AW4" s="71"/>
      <c r="AX4" s="71"/>
      <c r="AY4" s="71"/>
      <c r="AZ4" s="71"/>
      <c r="BA4" s="71"/>
      <c r="BB4" s="71"/>
      <c r="BC4" s="71"/>
      <c r="BD4" s="71"/>
      <c r="BE4" s="71"/>
      <c r="BF4" s="71" t="s">
        <v>60</v>
      </c>
      <c r="BG4" s="71"/>
      <c r="BH4" s="71"/>
      <c r="BI4" s="71"/>
      <c r="BJ4" s="71"/>
      <c r="BK4" s="71"/>
      <c r="BL4" s="71"/>
      <c r="BM4" s="71"/>
      <c r="BN4" s="71"/>
      <c r="BO4" s="71"/>
      <c r="BP4" s="71"/>
      <c r="BQ4" s="71" t="s">
        <v>61</v>
      </c>
      <c r="BR4" s="71"/>
      <c r="BS4" s="71"/>
      <c r="BT4" s="71"/>
      <c r="BU4" s="71"/>
      <c r="BV4" s="71"/>
      <c r="BW4" s="71"/>
      <c r="BX4" s="71"/>
      <c r="BY4" s="71"/>
      <c r="BZ4" s="71"/>
      <c r="CA4" s="71"/>
      <c r="CB4" s="71" t="s">
        <v>62</v>
      </c>
      <c r="CC4" s="71"/>
      <c r="CD4" s="71"/>
      <c r="CE4" s="71"/>
      <c r="CF4" s="71"/>
      <c r="CG4" s="71"/>
      <c r="CH4" s="71"/>
      <c r="CI4" s="71"/>
      <c r="CJ4" s="71"/>
      <c r="CK4" s="71"/>
      <c r="CL4" s="71"/>
      <c r="CM4" s="71" t="s">
        <v>63</v>
      </c>
      <c r="CN4" s="71"/>
      <c r="CO4" s="71"/>
      <c r="CP4" s="71"/>
      <c r="CQ4" s="71"/>
      <c r="CR4" s="71"/>
      <c r="CS4" s="71"/>
      <c r="CT4" s="71"/>
      <c r="CU4" s="71"/>
      <c r="CV4" s="71"/>
      <c r="CW4" s="71"/>
      <c r="CX4" s="71" t="s">
        <v>64</v>
      </c>
      <c r="CY4" s="71"/>
      <c r="CZ4" s="71"/>
      <c r="DA4" s="71"/>
      <c r="DB4" s="71"/>
      <c r="DC4" s="71"/>
      <c r="DD4" s="71"/>
      <c r="DE4" s="71"/>
      <c r="DF4" s="71"/>
      <c r="DG4" s="71"/>
      <c r="DH4" s="71"/>
      <c r="DI4" s="71" t="s">
        <v>65</v>
      </c>
      <c r="DJ4" s="71"/>
      <c r="DK4" s="71"/>
      <c r="DL4" s="71"/>
      <c r="DM4" s="71"/>
      <c r="DN4" s="71"/>
      <c r="DO4" s="71"/>
      <c r="DP4" s="71"/>
      <c r="DQ4" s="71"/>
      <c r="DR4" s="71"/>
      <c r="DS4" s="71"/>
      <c r="DT4" s="71" t="s">
        <v>66</v>
      </c>
      <c r="DU4" s="71"/>
      <c r="DV4" s="71"/>
      <c r="DW4" s="71"/>
      <c r="DX4" s="71"/>
      <c r="DY4" s="71"/>
      <c r="DZ4" s="71"/>
      <c r="EA4" s="71"/>
      <c r="EB4" s="71"/>
      <c r="EC4" s="71"/>
      <c r="ED4" s="71"/>
      <c r="EE4" s="71" t="s">
        <v>67</v>
      </c>
      <c r="EF4" s="71"/>
      <c r="EG4" s="71"/>
      <c r="EH4" s="71"/>
      <c r="EI4" s="71"/>
      <c r="EJ4" s="71"/>
      <c r="EK4" s="71"/>
      <c r="EL4" s="71"/>
      <c r="EM4" s="71"/>
      <c r="EN4" s="71"/>
      <c r="EO4" s="71"/>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2023</v>
      </c>
      <c r="C6" s="19">
        <f t="shared" ref="C6:X6" si="3">C7</f>
        <v>413461</v>
      </c>
      <c r="D6" s="19">
        <f t="shared" si="3"/>
        <v>47</v>
      </c>
      <c r="E6" s="19">
        <f t="shared" si="3"/>
        <v>17</v>
      </c>
      <c r="F6" s="19">
        <f t="shared" si="3"/>
        <v>4</v>
      </c>
      <c r="G6" s="19">
        <f t="shared" si="3"/>
        <v>0</v>
      </c>
      <c r="H6" s="19" t="str">
        <f t="shared" si="3"/>
        <v>佐賀県　みやき町</v>
      </c>
      <c r="I6" s="19" t="str">
        <f t="shared" si="3"/>
        <v>法非適用</v>
      </c>
      <c r="J6" s="19" t="str">
        <f t="shared" si="3"/>
        <v>下水道事業</v>
      </c>
      <c r="K6" s="19" t="str">
        <f t="shared" si="3"/>
        <v>特定環境保全公共下水道</v>
      </c>
      <c r="L6" s="19" t="str">
        <f t="shared" si="3"/>
        <v>D2</v>
      </c>
      <c r="M6" s="19" t="str">
        <f t="shared" si="3"/>
        <v>非設置</v>
      </c>
      <c r="N6" s="20" t="str">
        <f t="shared" si="3"/>
        <v>-</v>
      </c>
      <c r="O6" s="20" t="str">
        <f t="shared" si="3"/>
        <v>該当数値なし</v>
      </c>
      <c r="P6" s="20">
        <f t="shared" si="3"/>
        <v>16.88</v>
      </c>
      <c r="Q6" s="20">
        <f t="shared" si="3"/>
        <v>100</v>
      </c>
      <c r="R6" s="20">
        <f t="shared" si="3"/>
        <v>3850</v>
      </c>
      <c r="S6" s="20">
        <f t="shared" si="3"/>
        <v>25759</v>
      </c>
      <c r="T6" s="20">
        <f t="shared" si="3"/>
        <v>51.92</v>
      </c>
      <c r="U6" s="20">
        <f t="shared" si="3"/>
        <v>496.13</v>
      </c>
      <c r="V6" s="20">
        <f t="shared" si="3"/>
        <v>4342</v>
      </c>
      <c r="W6" s="20">
        <f t="shared" si="3"/>
        <v>1.5</v>
      </c>
      <c r="X6" s="20">
        <f t="shared" si="3"/>
        <v>2894.67</v>
      </c>
      <c r="Y6" s="21">
        <f>IF(Y7="",NA(),Y7)</f>
        <v>86.27</v>
      </c>
      <c r="Z6" s="21">
        <f t="shared" ref="Z6:AH6" si="4">IF(Z7="",NA(),Z7)</f>
        <v>90.13</v>
      </c>
      <c r="AA6" s="21">
        <f t="shared" si="4"/>
        <v>89.77</v>
      </c>
      <c r="AB6" s="21">
        <f t="shared" si="4"/>
        <v>96.51</v>
      </c>
      <c r="AC6" s="21">
        <f t="shared" si="4"/>
        <v>99.52</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701.16</v>
      </c>
      <c r="BG6" s="21">
        <f t="shared" ref="BG6:BO6" si="7">IF(BG7="",NA(),BG7)</f>
        <v>741.2</v>
      </c>
      <c r="BH6" s="20">
        <f t="shared" si="7"/>
        <v>0</v>
      </c>
      <c r="BI6" s="20">
        <f t="shared" si="7"/>
        <v>0</v>
      </c>
      <c r="BJ6" s="21">
        <f t="shared" si="7"/>
        <v>497.39</v>
      </c>
      <c r="BK6" s="21">
        <f t="shared" si="7"/>
        <v>1087.96</v>
      </c>
      <c r="BL6" s="21">
        <f t="shared" si="7"/>
        <v>1209.45</v>
      </c>
      <c r="BM6" s="21">
        <f t="shared" si="7"/>
        <v>1163.75</v>
      </c>
      <c r="BN6" s="21">
        <f t="shared" si="7"/>
        <v>1195.47</v>
      </c>
      <c r="BO6" s="21">
        <f t="shared" si="7"/>
        <v>1168.69</v>
      </c>
      <c r="BP6" s="20" t="str">
        <f>IF(BP7="","",IF(BP7="-","【-】","【"&amp;SUBSTITUTE(TEXT(BP7,"#,##0.00"),"-","△")&amp;"】"))</f>
        <v>【1,156.82】</v>
      </c>
      <c r="BQ6" s="21">
        <f>IF(BQ7="",NA(),BQ7)</f>
        <v>88.3</v>
      </c>
      <c r="BR6" s="21">
        <f t="shared" ref="BR6:BZ6" si="8">IF(BR7="",NA(),BR7)</f>
        <v>83.92</v>
      </c>
      <c r="BS6" s="21">
        <f t="shared" si="8"/>
        <v>83.37</v>
      </c>
      <c r="BT6" s="21">
        <f t="shared" si="8"/>
        <v>82.13</v>
      </c>
      <c r="BU6" s="21">
        <f t="shared" si="8"/>
        <v>89.46</v>
      </c>
      <c r="BV6" s="21">
        <f t="shared" si="8"/>
        <v>59.67</v>
      </c>
      <c r="BW6" s="21">
        <f t="shared" si="8"/>
        <v>55.93</v>
      </c>
      <c r="BX6" s="21">
        <f t="shared" si="8"/>
        <v>72.599999999999994</v>
      </c>
      <c r="BY6" s="21">
        <f t="shared" si="8"/>
        <v>69.430000000000007</v>
      </c>
      <c r="BZ6" s="21">
        <f t="shared" si="8"/>
        <v>70.709999999999994</v>
      </c>
      <c r="CA6" s="20" t="str">
        <f>IF(CA7="","",IF(CA7="-","【-】","【"&amp;SUBSTITUTE(TEXT(CA7,"#,##0.00"),"-","△")&amp;"】"))</f>
        <v>【75.33】</v>
      </c>
      <c r="CB6" s="21">
        <f>IF(CB7="",NA(),CB7)</f>
        <v>200.76</v>
      </c>
      <c r="CC6" s="21">
        <f t="shared" ref="CC6:CK6" si="9">IF(CC7="",NA(),CC7)</f>
        <v>208.53</v>
      </c>
      <c r="CD6" s="21">
        <f t="shared" si="9"/>
        <v>207.36</v>
      </c>
      <c r="CE6" s="21">
        <f t="shared" si="9"/>
        <v>222.92</v>
      </c>
      <c r="CF6" s="21">
        <f t="shared" si="9"/>
        <v>184.4</v>
      </c>
      <c r="CG6" s="21">
        <f t="shared" si="9"/>
        <v>270.60000000000002</v>
      </c>
      <c r="CH6" s="21">
        <f t="shared" si="9"/>
        <v>289.60000000000002</v>
      </c>
      <c r="CI6" s="21">
        <f t="shared" si="9"/>
        <v>228.64</v>
      </c>
      <c r="CJ6" s="21">
        <f t="shared" si="9"/>
        <v>239.46</v>
      </c>
      <c r="CK6" s="21">
        <f t="shared" si="9"/>
        <v>233.15</v>
      </c>
      <c r="CL6" s="20" t="str">
        <f>IF(CL7="","",IF(CL7="-","【-】","【"&amp;SUBSTITUTE(TEXT(CL7,"#,##0.00"),"-","△")&amp;"】"))</f>
        <v>【215.73】</v>
      </c>
      <c r="CM6" s="21" t="str">
        <f>IF(CM7="",NA(),CM7)</f>
        <v>-</v>
      </c>
      <c r="CN6" s="21" t="str">
        <f t="shared" ref="CN6:CV6" si="10">IF(CN7="",NA(),CN7)</f>
        <v>-</v>
      </c>
      <c r="CO6" s="21" t="str">
        <f t="shared" si="10"/>
        <v>-</v>
      </c>
      <c r="CP6" s="21" t="str">
        <f t="shared" si="10"/>
        <v>-</v>
      </c>
      <c r="CQ6" s="21" t="str">
        <f t="shared" si="10"/>
        <v>-</v>
      </c>
      <c r="CR6" s="21">
        <f t="shared" si="10"/>
        <v>37.65</v>
      </c>
      <c r="CS6" s="21">
        <f t="shared" si="10"/>
        <v>36.71</v>
      </c>
      <c r="CT6" s="21">
        <f t="shared" si="10"/>
        <v>42.28</v>
      </c>
      <c r="CU6" s="21">
        <f t="shared" si="10"/>
        <v>41.06</v>
      </c>
      <c r="CV6" s="21">
        <f t="shared" si="10"/>
        <v>42.09</v>
      </c>
      <c r="CW6" s="20" t="str">
        <f>IF(CW7="","",IF(CW7="-","【-】","【"&amp;SUBSTITUTE(TEXT(CW7,"#,##0.00"),"-","△")&amp;"】"))</f>
        <v>【43.28】</v>
      </c>
      <c r="CX6" s="21">
        <f>IF(CX7="",NA(),CX7)</f>
        <v>72.66</v>
      </c>
      <c r="CY6" s="21">
        <f t="shared" ref="CY6:DG6" si="11">IF(CY7="",NA(),CY7)</f>
        <v>76.849999999999994</v>
      </c>
      <c r="CZ6" s="21">
        <f t="shared" si="11"/>
        <v>77.8</v>
      </c>
      <c r="DA6" s="21">
        <f t="shared" si="11"/>
        <v>79.650000000000006</v>
      </c>
      <c r="DB6" s="21">
        <f t="shared" si="11"/>
        <v>81.209999999999994</v>
      </c>
      <c r="DC6" s="21">
        <f t="shared" si="11"/>
        <v>67.37</v>
      </c>
      <c r="DD6" s="21">
        <f t="shared" si="11"/>
        <v>70.05</v>
      </c>
      <c r="DE6" s="21">
        <f t="shared" si="11"/>
        <v>84.34</v>
      </c>
      <c r="DF6" s="21">
        <f t="shared" si="11"/>
        <v>84.34</v>
      </c>
      <c r="DG6" s="21">
        <f t="shared" si="11"/>
        <v>84.73</v>
      </c>
      <c r="DH6" s="20" t="str">
        <f>IF(DH7="","",IF(DH7="-","【-】","【"&amp;SUBSTITUTE(TEXT(DH7,"#,##0.00"),"-","△")&amp;"】"))</f>
        <v>【86.21】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0.06</v>
      </c>
      <c r="EK6" s="21">
        <f t="shared" si="14"/>
        <v>0.02</v>
      </c>
      <c r="EL6" s="21">
        <f t="shared" si="14"/>
        <v>0.1</v>
      </c>
      <c r="EM6" s="21">
        <f t="shared" si="14"/>
        <v>0.08</v>
      </c>
      <c r="EN6" s="21">
        <f t="shared" si="14"/>
        <v>0.06</v>
      </c>
      <c r="EO6" s="20" t="str">
        <f>IF(EO7="","",IF(EO7="-","【-】","【"&amp;SUBSTITUTE(TEXT(EO7,"#,##0.00"),"-","△")&amp;"】"))</f>
        <v>【0.11】</v>
      </c>
    </row>
    <row r="7" spans="1:145" s="22" customFormat="1" x14ac:dyDescent="0.15">
      <c r="A7" s="14"/>
      <c r="B7" s="23">
        <v>2023</v>
      </c>
      <c r="C7" s="23">
        <v>413461</v>
      </c>
      <c r="D7" s="23">
        <v>47</v>
      </c>
      <c r="E7" s="23">
        <v>17</v>
      </c>
      <c r="F7" s="23">
        <v>4</v>
      </c>
      <c r="G7" s="23">
        <v>0</v>
      </c>
      <c r="H7" s="23" t="s">
        <v>97</v>
      </c>
      <c r="I7" s="23" t="s">
        <v>98</v>
      </c>
      <c r="J7" s="23" t="s">
        <v>99</v>
      </c>
      <c r="K7" s="23" t="s">
        <v>100</v>
      </c>
      <c r="L7" s="23" t="s">
        <v>101</v>
      </c>
      <c r="M7" s="23" t="s">
        <v>102</v>
      </c>
      <c r="N7" s="24" t="s">
        <v>103</v>
      </c>
      <c r="O7" s="24" t="s">
        <v>104</v>
      </c>
      <c r="P7" s="24">
        <v>16.88</v>
      </c>
      <c r="Q7" s="24">
        <v>100</v>
      </c>
      <c r="R7" s="24">
        <v>3850</v>
      </c>
      <c r="S7" s="24">
        <v>25759</v>
      </c>
      <c r="T7" s="24">
        <v>51.92</v>
      </c>
      <c r="U7" s="24">
        <v>496.13</v>
      </c>
      <c r="V7" s="24">
        <v>4342</v>
      </c>
      <c r="W7" s="24">
        <v>1.5</v>
      </c>
      <c r="X7" s="24">
        <v>2894.67</v>
      </c>
      <c r="Y7" s="24">
        <v>86.27</v>
      </c>
      <c r="Z7" s="24">
        <v>90.13</v>
      </c>
      <c r="AA7" s="24">
        <v>89.77</v>
      </c>
      <c r="AB7" s="24">
        <v>96.51</v>
      </c>
      <c r="AC7" s="24">
        <v>99.52</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701.16</v>
      </c>
      <c r="BG7" s="24">
        <v>741.2</v>
      </c>
      <c r="BH7" s="24">
        <v>0</v>
      </c>
      <c r="BI7" s="24">
        <v>0</v>
      </c>
      <c r="BJ7" s="24">
        <v>497.39</v>
      </c>
      <c r="BK7" s="24">
        <v>1087.96</v>
      </c>
      <c r="BL7" s="24">
        <v>1209.45</v>
      </c>
      <c r="BM7" s="24">
        <v>1163.75</v>
      </c>
      <c r="BN7" s="24">
        <v>1195.47</v>
      </c>
      <c r="BO7" s="24">
        <v>1168.69</v>
      </c>
      <c r="BP7" s="24">
        <v>1156.82</v>
      </c>
      <c r="BQ7" s="24">
        <v>88.3</v>
      </c>
      <c r="BR7" s="24">
        <v>83.92</v>
      </c>
      <c r="BS7" s="24">
        <v>83.37</v>
      </c>
      <c r="BT7" s="24">
        <v>82.13</v>
      </c>
      <c r="BU7" s="24">
        <v>89.46</v>
      </c>
      <c r="BV7" s="24">
        <v>59.67</v>
      </c>
      <c r="BW7" s="24">
        <v>55.93</v>
      </c>
      <c r="BX7" s="24">
        <v>72.599999999999994</v>
      </c>
      <c r="BY7" s="24">
        <v>69.430000000000007</v>
      </c>
      <c r="BZ7" s="24">
        <v>70.709999999999994</v>
      </c>
      <c r="CA7" s="24">
        <v>75.33</v>
      </c>
      <c r="CB7" s="24">
        <v>200.76</v>
      </c>
      <c r="CC7" s="24">
        <v>208.53</v>
      </c>
      <c r="CD7" s="24">
        <v>207.36</v>
      </c>
      <c r="CE7" s="24">
        <v>222.92</v>
      </c>
      <c r="CF7" s="24">
        <v>184.4</v>
      </c>
      <c r="CG7" s="24">
        <v>270.60000000000002</v>
      </c>
      <c r="CH7" s="24">
        <v>289.60000000000002</v>
      </c>
      <c r="CI7" s="24">
        <v>228.64</v>
      </c>
      <c r="CJ7" s="24">
        <v>239.46</v>
      </c>
      <c r="CK7" s="24">
        <v>233.15</v>
      </c>
      <c r="CL7" s="24">
        <v>215.73</v>
      </c>
      <c r="CM7" s="24" t="s">
        <v>103</v>
      </c>
      <c r="CN7" s="24" t="s">
        <v>103</v>
      </c>
      <c r="CO7" s="24" t="s">
        <v>103</v>
      </c>
      <c r="CP7" s="24" t="s">
        <v>103</v>
      </c>
      <c r="CQ7" s="24" t="s">
        <v>103</v>
      </c>
      <c r="CR7" s="24">
        <v>37.65</v>
      </c>
      <c r="CS7" s="24">
        <v>36.71</v>
      </c>
      <c r="CT7" s="24">
        <v>42.28</v>
      </c>
      <c r="CU7" s="24">
        <v>41.06</v>
      </c>
      <c r="CV7" s="24">
        <v>42.09</v>
      </c>
      <c r="CW7" s="24">
        <v>43.28</v>
      </c>
      <c r="CX7" s="24">
        <v>72.66</v>
      </c>
      <c r="CY7" s="24">
        <v>76.849999999999994</v>
      </c>
      <c r="CZ7" s="24">
        <v>77.8</v>
      </c>
      <c r="DA7" s="24">
        <v>79.650000000000006</v>
      </c>
      <c r="DB7" s="24">
        <v>81.209999999999994</v>
      </c>
      <c r="DC7" s="24">
        <v>67.37</v>
      </c>
      <c r="DD7" s="24">
        <v>70.05</v>
      </c>
      <c r="DE7" s="24">
        <v>84.34</v>
      </c>
      <c r="DF7" s="24">
        <v>84.34</v>
      </c>
      <c r="DG7" s="24">
        <v>84.73</v>
      </c>
      <c r="DH7" s="24">
        <v>86.21</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0.06</v>
      </c>
      <c r="EK7" s="24">
        <v>0.02</v>
      </c>
      <c r="EL7" s="24">
        <v>0.1</v>
      </c>
      <c r="EM7" s="24">
        <v>0.08</v>
      </c>
      <c r="EN7" s="24">
        <v>0.06</v>
      </c>
      <c r="EO7" s="24">
        <v>0.11</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DATEVALUE($B7-B11&amp;"/1/"&amp;B12)</f>
        <v>36892</v>
      </c>
      <c r="C10" s="27">
        <f t="shared" ref="C10:F10" si="15">DATEVALUE($B7-C11&amp;"/1/"&amp;C12)</f>
        <v>37257</v>
      </c>
      <c r="D10" s="27">
        <f t="shared" si="15"/>
        <v>37623</v>
      </c>
      <c r="E10" s="27">
        <f t="shared" si="15"/>
        <v>37989</v>
      </c>
      <c r="F10" s="27">
        <f t="shared" si="15"/>
        <v>38356</v>
      </c>
    </row>
    <row r="11" spans="1:145" x14ac:dyDescent="0.15">
      <c r="B11">
        <v>22</v>
      </c>
      <c r="C11">
        <v>21</v>
      </c>
      <c r="D11">
        <v>20</v>
      </c>
      <c r="E11">
        <v>19</v>
      </c>
      <c r="F11">
        <v>18</v>
      </c>
      <c r="G11" t="s">
        <v>110</v>
      </c>
    </row>
    <row r="12" spans="1:145" x14ac:dyDescent="0.15">
      <c r="B12">
        <v>1</v>
      </c>
      <c r="C12">
        <v>1</v>
      </c>
      <c r="D12">
        <v>2</v>
      </c>
      <c r="E12">
        <v>3</v>
      </c>
      <c r="F12">
        <v>4</v>
      </c>
      <c r="G12" t="s">
        <v>111</v>
      </c>
    </row>
    <row r="13" spans="1:145" x14ac:dyDescent="0.15">
      <c r="B13" t="s">
        <v>112</v>
      </c>
      <c r="C13" t="s">
        <v>113</v>
      </c>
      <c r="D13" t="s">
        <v>114</v>
      </c>
      <c r="E13" t="s">
        <v>113</v>
      </c>
      <c r="F13" t="s">
        <v>113</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2025-01-24T07:31:58Z</dcterms:created>
  <dcterms:modified xsi:type="dcterms:W3CDTF">2025-01-31T04:48:30Z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